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3.3\Arquivos\Coordenação Técnica\LABORATÓRIO\8. Comercialização de sementes\8.2. Lista de venda - site\2024\"/>
    </mc:Choice>
  </mc:AlternateContent>
  <xr:revisionPtr revIDLastSave="0" documentId="13_ncr:1_{87979B58-03A0-42B5-9E21-E2AE346C06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oque cliente " sheetId="12" r:id="rId1"/>
    <sheet name="Espécies escopo" sheetId="13" r:id="rId2"/>
    <sheet name="Planilha1" sheetId="15" r:id="rId3"/>
    <sheet name="Planilha3" sheetId="17" r:id="rId4"/>
    <sheet name="Planilha2" sheetId="18" r:id="rId5"/>
  </sheets>
  <definedNames>
    <definedName name="_xlnm._FilterDatabase" localSheetId="3" hidden="1">Planilha2!$A$2:$I$44</definedName>
    <definedName name="_xlnm.Print_Area" localSheetId="0">'Estoque cliente '!$B$1:$J$27</definedName>
    <definedName name="_xlnm.Print_Titles" localSheetId="4">Planilha2!$1:$2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2" l="1"/>
  <c r="J11" i="12"/>
  <c r="J10" i="12"/>
  <c r="P15" i="15" l="1"/>
  <c r="J6" i="15"/>
  <c r="P6" i="15"/>
  <c r="P16" i="15"/>
  <c r="J16" i="15"/>
  <c r="P14" i="15"/>
  <c r="P13" i="15"/>
  <c r="J13" i="15"/>
  <c r="P12" i="15"/>
  <c r="J12" i="15"/>
  <c r="P11" i="15"/>
  <c r="J11" i="15"/>
  <c r="P10" i="15"/>
  <c r="J10" i="15"/>
  <c r="P9" i="15"/>
  <c r="J9" i="15"/>
  <c r="P8" i="15"/>
  <c r="J8" i="15"/>
  <c r="P7" i="15"/>
  <c r="P5" i="15"/>
  <c r="P4" i="15"/>
  <c r="J4" i="15"/>
  <c r="P3" i="15"/>
  <c r="J3" i="15"/>
  <c r="J12" i="12" l="1"/>
  <c r="J14" i="12"/>
  <c r="J15" i="12"/>
  <c r="J9" i="12" l="1"/>
  <c r="J16" i="12" l="1"/>
</calcChain>
</file>

<file path=xl/sharedStrings.xml><?xml version="1.0" encoding="utf-8"?>
<sst xmlns="http://schemas.openxmlformats.org/spreadsheetml/2006/main" count="437" uniqueCount="212">
  <si>
    <t>NOME COMUM</t>
  </si>
  <si>
    <t>PROCEDÊNCIA</t>
  </si>
  <si>
    <t>Porto Seguro - BA</t>
  </si>
  <si>
    <t>NOME CIENTÍFICO</t>
  </si>
  <si>
    <t>PREÇO/Kg</t>
  </si>
  <si>
    <t>QTDE (Kg)</t>
  </si>
  <si>
    <t>PEDIDO CLIENTE</t>
  </si>
  <si>
    <t>TOTAL (R$)</t>
  </si>
  <si>
    <t>Nº DE SEMENTE/Kg</t>
  </si>
  <si>
    <t>VALOR TOTAL</t>
  </si>
  <si>
    <t>QTDE (Kg) DISPONÍVEL</t>
  </si>
  <si>
    <t>contatoprogramaarboretum@fjs.org.br</t>
  </si>
  <si>
    <t>www.programaarboretum.eco.br</t>
  </si>
  <si>
    <t>Contato: (73) 3011 - 5700</t>
  </si>
  <si>
    <t>Teixeira de Freitas - BA</t>
  </si>
  <si>
    <t>OS PREÇOS ESTABELECIDOS PELO PROGRAMA VARIAM POR ESPÉCIE, CONSIDERANDO A QUANTIDADE OFERTADA E A DEMANDA</t>
  </si>
  <si>
    <t>OBS.: AS SEMENTES SERÃO ENVIADAS PARA A ANÁLISE DE VIABILIDADE, FAVOR CONSULTAR O TEMPO ESTIMADO E QUANTIDADE MÍNIMA DE COMPRA.</t>
  </si>
  <si>
    <t xml:space="preserve"> </t>
  </si>
  <si>
    <t>,</t>
  </si>
  <si>
    <t>1.    Aegiphila integrifolia</t>
  </si>
  <si>
    <t>2.    Apeiba tibourbou</t>
  </si>
  <si>
    <t>3.    Bowdichia virgilioides</t>
  </si>
  <si>
    <t>4.    Byrsonima crassifolia</t>
  </si>
  <si>
    <t>5.    Cariniana legalis</t>
  </si>
  <si>
    <t>6.    Cecropia pachystachya</t>
  </si>
  <si>
    <t>7.    Cedrela odorata</t>
  </si>
  <si>
    <t>8.    Centrolobium robustum</t>
  </si>
  <si>
    <t>9.    Centrolobium tomentosum</t>
  </si>
  <si>
    <t>10. Citharexylum myrianthum</t>
  </si>
  <si>
    <t>11. Cordia sellowiana</t>
  </si>
  <si>
    <t>12. Dalbergia nigra</t>
  </si>
  <si>
    <t>13. Genipa americana</t>
  </si>
  <si>
    <t>14. Handroanthus chrysotrichus</t>
  </si>
  <si>
    <t>15. Handroanthus serratifolius</t>
  </si>
  <si>
    <t>16. Jacaratia spinosa</t>
  </si>
  <si>
    <t>17. Joannesia princeps</t>
  </si>
  <si>
    <t>18. Lecythis pisonis</t>
  </si>
  <si>
    <t>19. Melanoxylon brauna</t>
  </si>
  <si>
    <t>20. Myrocarpus frondosus</t>
  </si>
  <si>
    <t>21. Paratecoma peroba</t>
  </si>
  <si>
    <t>22. Parkia pendula</t>
  </si>
  <si>
    <t>23. Plathymenia reticulata</t>
  </si>
  <si>
    <t>24. Psidium cattleyanum</t>
  </si>
  <si>
    <t>25. Schinus terebinthifolia</t>
  </si>
  <si>
    <t>26. Schizolobium parahyba</t>
  </si>
  <si>
    <t>27. Senna multijuga</t>
  </si>
  <si>
    <t>28. Spondias mombin</t>
  </si>
  <si>
    <t>29. Trema micrantha</t>
  </si>
  <si>
    <t>30. Zeyheria tuberculosa</t>
  </si>
  <si>
    <t>Nome científico</t>
  </si>
  <si>
    <t>Nome Vulgar</t>
  </si>
  <si>
    <t>Lote</t>
  </si>
  <si>
    <t>Local armz.</t>
  </si>
  <si>
    <t>Matriz</t>
  </si>
  <si>
    <t>Sem./kg</t>
  </si>
  <si>
    <t>Qtd. sem.</t>
  </si>
  <si>
    <t>Coleta</t>
  </si>
  <si>
    <t>Procedência</t>
  </si>
  <si>
    <t>Viabilidade</t>
  </si>
  <si>
    <t>Dias</t>
  </si>
  <si>
    <t>%</t>
  </si>
  <si>
    <t>Ambiente</t>
  </si>
  <si>
    <t>Albizia pedicellaris</t>
  </si>
  <si>
    <t>Juerana branca</t>
  </si>
  <si>
    <t>08-131</t>
  </si>
  <si>
    <t>C.F.</t>
  </si>
  <si>
    <t>Itamaraju - BA</t>
  </si>
  <si>
    <t>Tst</t>
  </si>
  <si>
    <t>Genipa infundibuliformis</t>
  </si>
  <si>
    <t>Jenipapo bravo</t>
  </si>
  <si>
    <t>Sparattosperma leucanthum</t>
  </si>
  <si>
    <t>Cinco folhas</t>
  </si>
  <si>
    <t>09-055</t>
  </si>
  <si>
    <t>Spondias venulosa</t>
  </si>
  <si>
    <t>Cajá</t>
  </si>
  <si>
    <t>FRIA (C.H)</t>
  </si>
  <si>
    <t>MTE  08-034</t>
  </si>
  <si>
    <t>MTE  00-422</t>
  </si>
  <si>
    <t>CÓD</t>
  </si>
  <si>
    <t>Peso</t>
  </si>
  <si>
    <t>Proposta</t>
  </si>
  <si>
    <t>% água inicial</t>
  </si>
  <si>
    <t>Destinação</t>
  </si>
  <si>
    <t>Classe</t>
  </si>
  <si>
    <t>Viveiro</t>
  </si>
  <si>
    <t>II</t>
  </si>
  <si>
    <t>01-395</t>
  </si>
  <si>
    <t>Conceição da Barra - ES</t>
  </si>
  <si>
    <t>Albizia polycephala</t>
  </si>
  <si>
    <t>Monzê</t>
  </si>
  <si>
    <t>MTE  05-207</t>
  </si>
  <si>
    <t>III</t>
  </si>
  <si>
    <t>05-391</t>
  </si>
  <si>
    <t>Dimorphandra jorgei</t>
  </si>
  <si>
    <t>Faveiro</t>
  </si>
  <si>
    <t>05-197</t>
  </si>
  <si>
    <t>MTE  00-449</t>
  </si>
  <si>
    <t>Guettarda viburnoides</t>
  </si>
  <si>
    <t>Murici do brejo</t>
  </si>
  <si>
    <t>05-143</t>
  </si>
  <si>
    <t>IV</t>
  </si>
  <si>
    <t>NA</t>
  </si>
  <si>
    <t>Henriettea succosa</t>
  </si>
  <si>
    <t>Mundurú ferro</t>
  </si>
  <si>
    <t>MTE  00-564</t>
  </si>
  <si>
    <t>Margaritaria nobilis</t>
  </si>
  <si>
    <t>Maria Luiza</t>
  </si>
  <si>
    <t>09-025</t>
  </si>
  <si>
    <t>Parkia pendula</t>
  </si>
  <si>
    <t>Juerana</t>
  </si>
  <si>
    <t>MTE  00-553</t>
  </si>
  <si>
    <t>I</t>
  </si>
  <si>
    <t>Doação</t>
  </si>
  <si>
    <t>Carlos Eduardo</t>
  </si>
  <si>
    <t>Senna alata</t>
  </si>
  <si>
    <t>Fedegoso</t>
  </si>
  <si>
    <t>MTE 00-509</t>
  </si>
  <si>
    <t>Mucuri - BA</t>
  </si>
  <si>
    <t>MTE  08-033</t>
  </si>
  <si>
    <t>08-142</t>
  </si>
  <si>
    <t>MTE  08-043</t>
  </si>
  <si>
    <t>05-208</t>
  </si>
  <si>
    <t>ACS 05</t>
  </si>
  <si>
    <t>MTE 00-575</t>
  </si>
  <si>
    <t>PROPOSTA DE SEMENTES PARA VENDA</t>
  </si>
  <si>
    <t>Vismia atlantica</t>
  </si>
  <si>
    <t>Capianga</t>
  </si>
  <si>
    <t>MTE  00-561</t>
  </si>
  <si>
    <t>Cecropia sp.</t>
  </si>
  <si>
    <t>Embaúba</t>
  </si>
  <si>
    <t>MTE 00-484</t>
  </si>
  <si>
    <t xml:space="preserve">Dalbergia nigra </t>
  </si>
  <si>
    <t>Jacarandá da bahia</t>
  </si>
  <si>
    <t>MTE 00-322</t>
  </si>
  <si>
    <t>São Gabriel da Palha-ES</t>
  </si>
  <si>
    <t>MTE 00-318</t>
  </si>
  <si>
    <t>Nova Venécia-ES</t>
  </si>
  <si>
    <t>MTE 00-335</t>
  </si>
  <si>
    <t>Marlieria - MG</t>
  </si>
  <si>
    <t>Handroanthus chrysotrichus</t>
  </si>
  <si>
    <t>Ipê Amarelo</t>
  </si>
  <si>
    <t>ACS 00</t>
  </si>
  <si>
    <t>Xylopia sericea</t>
  </si>
  <si>
    <t>Pindaíba</t>
  </si>
  <si>
    <t>MTE 00-370</t>
  </si>
  <si>
    <t>Alcobaça - BA</t>
  </si>
  <si>
    <t>Bowdichia virgilioides</t>
  </si>
  <si>
    <t>Sucupira</t>
  </si>
  <si>
    <t>MTE 00-487</t>
  </si>
  <si>
    <t>Veredas - BA</t>
  </si>
  <si>
    <t>00-266</t>
  </si>
  <si>
    <t>Ibirapuã-BA</t>
  </si>
  <si>
    <t>MTE 00-494</t>
  </si>
  <si>
    <t>MTE 00-488</t>
  </si>
  <si>
    <t>MTE 00-493</t>
  </si>
  <si>
    <t>Tabebuia cf. obtusifolia</t>
  </si>
  <si>
    <t>Itaipoca</t>
  </si>
  <si>
    <t>08-114</t>
  </si>
  <si>
    <t>MTE 00-358</t>
  </si>
  <si>
    <t>Carmo-RJ</t>
  </si>
  <si>
    <t>MTE 00-341</t>
  </si>
  <si>
    <t>Abre Campo - RJ</t>
  </si>
  <si>
    <t>MTE 00-345</t>
  </si>
  <si>
    <t>Manhuaçu - MG</t>
  </si>
  <si>
    <t>Ficus sp.</t>
  </si>
  <si>
    <t>Gameleira branca</t>
  </si>
  <si>
    <t>09-051</t>
  </si>
  <si>
    <t>MTE 00-337</t>
  </si>
  <si>
    <t>Dionísio - MG</t>
  </si>
  <si>
    <t>Genipa americana</t>
  </si>
  <si>
    <t>Jenipapo</t>
  </si>
  <si>
    <t>MTE 00-542</t>
  </si>
  <si>
    <t>MTE 00-356</t>
  </si>
  <si>
    <t>Sapucaia-RJ</t>
  </si>
  <si>
    <t>MIX</t>
  </si>
  <si>
    <t>MTE 00-336</t>
  </si>
  <si>
    <t>Marlieria-MG</t>
  </si>
  <si>
    <t>MTE 00-516</t>
  </si>
  <si>
    <t>MTE 00-330</t>
  </si>
  <si>
    <t>MTE 00-350</t>
  </si>
  <si>
    <t>Paty de Alferes - RJ</t>
  </si>
  <si>
    <t>Jatobá</t>
  </si>
  <si>
    <t xml:space="preserve">Enterolobium glaziovii </t>
  </si>
  <si>
    <t>Orelha de Macaco</t>
  </si>
  <si>
    <t>05-178</t>
  </si>
  <si>
    <t>Schizolobium parahyba</t>
  </si>
  <si>
    <t>Guapuruvú</t>
  </si>
  <si>
    <t>05-207</t>
  </si>
  <si>
    <t>Joannesia princeps</t>
  </si>
  <si>
    <t>Boleira</t>
  </si>
  <si>
    <t>Pouteria butyrocarpa</t>
  </si>
  <si>
    <t>Cupã</t>
  </si>
  <si>
    <t>Byrsonima sp.</t>
  </si>
  <si>
    <t>Murici</t>
  </si>
  <si>
    <t>07-104</t>
  </si>
  <si>
    <t>Diospyros lasiocalyx</t>
  </si>
  <si>
    <t>Faieira</t>
  </si>
  <si>
    <t>05-215</t>
  </si>
  <si>
    <t>08-140</t>
  </si>
  <si>
    <t>Centrolobium sp.</t>
  </si>
  <si>
    <t>Putumuju</t>
  </si>
  <si>
    <t>05-150</t>
  </si>
  <si>
    <t>ACS 08</t>
  </si>
  <si>
    <t>Jacquinia armillaris</t>
  </si>
  <si>
    <t>Mauí</t>
  </si>
  <si>
    <t>MTE 00-518</t>
  </si>
  <si>
    <t>Hymenaea sp.</t>
  </si>
  <si>
    <t>LOTES PEQUENOS - ENVIAR PARA VIVEIRO?</t>
  </si>
  <si>
    <t>Peso 
disponível</t>
  </si>
  <si>
    <r>
      <rPr>
        <b/>
        <sz val="11"/>
        <rFont val="Times New Roman"/>
        <family val="1"/>
      </rPr>
      <t>DISPONIBILIDADE DE SEMENTES DE ESPÉCIES FLORESTAIS EM 22/02/2024 - PROGRAMA</t>
    </r>
    <r>
      <rPr>
        <b/>
        <i/>
        <sz val="11"/>
        <rFont val="Times New Roman"/>
        <family val="1"/>
      </rPr>
      <t xml:space="preserve"> ARBORETUM</t>
    </r>
  </si>
  <si>
    <t>Enterolobium glaziovii</t>
  </si>
  <si>
    <t>Orelha de macaco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</si>
</sst>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&quot;R$&quot;\ #,##0.00"/>
    <numFmt numFmtId="166" formatCode="#,##0.0000"/>
    <numFmt numFmtId="167" formatCode="#,##0.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 tint="-4.9989318521683403E-2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14" fontId="13" fillId="4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3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10" fontId="13" fillId="4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166" fontId="2" fillId="5" borderId="0" xfId="0" applyNumberFormat="1" applyFont="1" applyFill="1" applyAlignment="1">
      <alignment horizontal="right" vertical="center"/>
    </xf>
    <xf numFmtId="10" fontId="2" fillId="5" borderId="0" xfId="0" applyNumberFormat="1" applyFont="1" applyFill="1" applyAlignment="1">
      <alignment horizontal="right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left" vertical="center"/>
    </xf>
    <xf numFmtId="164" fontId="2" fillId="5" borderId="0" xfId="0" applyNumberFormat="1" applyFont="1" applyFill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3" fontId="2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5" borderId="0" xfId="0" quotePrefix="1" applyFont="1" applyFill="1" applyAlignment="1">
      <alignment horizontal="center" vertical="center"/>
    </xf>
    <xf numFmtId="167" fontId="2" fillId="5" borderId="0" xfId="0" applyNumberFormat="1" applyFont="1" applyFill="1" applyAlignment="1">
      <alignment horizontal="right" vertical="center"/>
    </xf>
    <xf numFmtId="167" fontId="2" fillId="6" borderId="0" xfId="3" applyNumberFormat="1" applyFont="1" applyFill="1" applyBorder="1" applyAlignment="1">
      <alignment horizontal="right" vertical="center"/>
    </xf>
    <xf numFmtId="167" fontId="2" fillId="5" borderId="0" xfId="3" applyNumberFormat="1" applyFont="1" applyFill="1" applyBorder="1" applyAlignment="1">
      <alignment horizontal="right" vertical="center"/>
    </xf>
    <xf numFmtId="167" fontId="2" fillId="6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164" fontId="0" fillId="8" borderId="1" xfId="0" applyNumberFormat="1" applyFill="1" applyBorder="1"/>
    <xf numFmtId="164" fontId="0" fillId="8" borderId="1" xfId="0" applyNumberFormat="1" applyFill="1" applyBorder="1" applyAlignment="1">
      <alignment horizontal="right"/>
    </xf>
    <xf numFmtId="1" fontId="0" fillId="0" borderId="1" xfId="0" applyNumberFormat="1" applyBorder="1"/>
    <xf numFmtId="0" fontId="19" fillId="9" borderId="1" xfId="0" applyFont="1" applyFill="1" applyBorder="1"/>
    <xf numFmtId="0" fontId="0" fillId="9" borderId="1" xfId="0" applyFill="1" applyBorder="1"/>
    <xf numFmtId="1" fontId="0" fillId="9" borderId="1" xfId="0" applyNumberFormat="1" applyFill="1" applyBorder="1"/>
    <xf numFmtId="0" fontId="16" fillId="9" borderId="1" xfId="0" applyFont="1" applyFill="1" applyBorder="1"/>
    <xf numFmtId="14" fontId="16" fillId="9" borderId="1" xfId="0" applyNumberFormat="1" applyFont="1" applyFill="1" applyBorder="1"/>
    <xf numFmtId="3" fontId="0" fillId="0" borderId="1" xfId="0" applyNumberFormat="1" applyBorder="1"/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14" fontId="16" fillId="7" borderId="1" xfId="0" applyNumberFormat="1" applyFont="1" applyFill="1" applyBorder="1" applyAlignment="1">
      <alignment vertical="center"/>
    </xf>
    <xf numFmtId="14" fontId="0" fillId="0" borderId="15" xfId="0" applyNumberFormat="1" applyBorder="1"/>
    <xf numFmtId="14" fontId="0" fillId="9" borderId="15" xfId="0" applyNumberFormat="1" applyFill="1" applyBorder="1"/>
    <xf numFmtId="164" fontId="0" fillId="9" borderId="1" xfId="0" applyNumberFormat="1" applyFill="1" applyBorder="1"/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6" fillId="9" borderId="13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4">
    <cellStyle name="Hiperlink" xfId="2" builtinId="8"/>
    <cellStyle name="Normal" xfId="0" builtinId="0"/>
    <cellStyle name="Normal 2" xfId="1" xr:uid="{00000000-0005-0000-0000-000002000000}"/>
    <cellStyle name="Vírgula" xfId="3" builtinId="3"/>
  </cellStyles>
  <dxfs count="2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14" formatCode="0.00%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6" formatCode="#,##0.000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#,##0.00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E2EFDA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5FFD9"/>
      <color rgb="FFEEF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66675</xdr:rowOff>
    </xdr:from>
    <xdr:to>
      <xdr:col>5</xdr:col>
      <xdr:colOff>447674</xdr:colOff>
      <xdr:row>4</xdr:row>
      <xdr:rowOff>149623</xdr:rowOff>
    </xdr:to>
    <xdr:pic>
      <xdr:nvPicPr>
        <xdr:cNvPr id="38" name="Imagem 37" descr="Logo_Programa_Arboretum_OFICIAL">
          <a:extLst>
            <a:ext uri="{FF2B5EF4-FFF2-40B4-BE49-F238E27FC236}">
              <a16:creationId xmlns:a16="http://schemas.microsoft.com/office/drawing/2014/main" id="{478D8D3B-0EF3-441F-A0F1-D8381F76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6675"/>
          <a:ext cx="1676399" cy="84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4" displayName="Tabela14" ref="B2:T16" totalsRowShown="0" headerRowDxfId="22" dataDxfId="21">
  <autoFilter ref="B2:T16" xr:uid="{00000000-0009-0000-0100-000001000000}">
    <filterColumn colId="9">
      <customFilters>
        <customFilter operator="notEqual" val=" "/>
      </customFilters>
    </filterColumn>
  </autoFilter>
  <sortState xmlns:xlrd2="http://schemas.microsoft.com/office/spreadsheetml/2017/richdata2" ref="B3:W123">
    <sortCondition ref="C5:C126"/>
  </sortState>
  <tableColumns count="19">
    <tableColumn id="1" xr3:uid="{00000000-0010-0000-0000-000001000000}" name="CÓD" dataDxfId="20"/>
    <tableColumn id="2" xr3:uid="{00000000-0010-0000-0000-000002000000}" name="Nome científico" dataDxfId="19"/>
    <tableColumn id="3" xr3:uid="{00000000-0010-0000-0000-000003000000}" name="Nome Vulgar" dataDxfId="18"/>
    <tableColumn id="6" xr3:uid="{00000000-0010-0000-0000-000006000000}" name="Lote" dataDxfId="17"/>
    <tableColumn id="8" xr3:uid="{00000000-0010-0000-0000-000008000000}" name="Local armz." dataDxfId="16"/>
    <tableColumn id="4" xr3:uid="{00000000-0010-0000-0000-000004000000}" name="Matriz" dataDxfId="15"/>
    <tableColumn id="10" xr3:uid="{00000000-0010-0000-0000-00000A000000}" name="Peso" dataDxfId="14"/>
    <tableColumn id="13" xr3:uid="{00000000-0010-0000-0000-00000D000000}" name="Sem./kg" dataDxfId="13"/>
    <tableColumn id="14" xr3:uid="{00000000-0010-0000-0000-00000E000000}" name="Qtd. sem." dataDxfId="12"/>
    <tableColumn id="24" xr3:uid="{00000000-0010-0000-0000-000018000000}" name="Proposta" dataDxfId="11"/>
    <tableColumn id="9" xr3:uid="{00000000-0010-0000-0000-000009000000}" name="% água inicial" dataDxfId="10"/>
    <tableColumn id="7" xr3:uid="{00000000-0010-0000-0000-000007000000}" name="Coleta" dataDxfId="9"/>
    <tableColumn id="5" xr3:uid="{00000000-0010-0000-0000-000005000000}" name="Procedência" dataDxfId="8"/>
    <tableColumn id="11" xr3:uid="{00000000-0010-0000-0000-00000B000000}" name="Destinação" dataDxfId="7"/>
    <tableColumn id="15" xr3:uid="{00000000-0010-0000-0000-00000F000000}" name="Viabilidade" dataDxfId="6">
      <calculatedColumnFormula>Tabela14[[#This Row],[Coleta]]+Tabela14[[#This Row],[Dias]]</calculatedColumnFormula>
    </tableColumn>
    <tableColumn id="31" xr3:uid="{00000000-0010-0000-0000-00001F000000}" name="Dias" dataDxfId="5"/>
    <tableColumn id="17" xr3:uid="{00000000-0010-0000-0000-000011000000}" name="Classe" dataDxfId="4"/>
    <tableColumn id="20" xr3:uid="{00000000-0010-0000-0000-000014000000}" name="%" dataDxfId="3"/>
    <tableColumn id="21" xr3:uid="{00000000-0010-0000-0000-000015000000}" name="Ambiente" data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gramaarboretum.eco.br/" TargetMode="External"/><Relationship Id="rId1" Type="http://schemas.openxmlformats.org/officeDocument/2006/relationships/hyperlink" Target="mailto:contatoprogramaarboretum@fjs.org.br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N31"/>
  <sheetViews>
    <sheetView showGridLines="0" tabSelected="1" zoomScaleNormal="100" zoomScaleSheetLayoutView="100" workbookViewId="0">
      <selection activeCell="B17" sqref="B17"/>
    </sheetView>
  </sheetViews>
  <sheetFormatPr defaultColWidth="6.42578125" defaultRowHeight="15" x14ac:dyDescent="0.25"/>
  <cols>
    <col min="1" max="1" width="2.85546875" style="2" customWidth="1"/>
    <col min="2" max="2" width="3.5703125" style="5" customWidth="1"/>
    <col min="3" max="3" width="26.5703125" style="8" customWidth="1"/>
    <col min="4" max="4" width="16.85546875" style="2" customWidth="1"/>
    <col min="5" max="5" width="22" style="2" customWidth="1"/>
    <col min="6" max="6" width="10.7109375" style="4" customWidth="1"/>
    <col min="7" max="8" width="10.7109375" style="3" customWidth="1"/>
    <col min="9" max="9" width="8.85546875" style="3" customWidth="1"/>
    <col min="10" max="10" width="10.140625" style="1" customWidth="1"/>
    <col min="11" max="11" width="2.85546875" style="2" customWidth="1"/>
    <col min="12" max="16384" width="6.42578125" style="2"/>
  </cols>
  <sheetData>
    <row r="5" spans="2:14" ht="15.75" thickBot="1" x14ac:dyDescent="0.3"/>
    <row r="6" spans="2:14" ht="31.5" customHeight="1" thickBot="1" x14ac:dyDescent="0.3">
      <c r="B6" s="89" t="s">
        <v>209</v>
      </c>
      <c r="C6" s="90"/>
      <c r="D6" s="90"/>
      <c r="E6" s="90"/>
      <c r="F6" s="90"/>
      <c r="G6" s="90"/>
      <c r="H6" s="91"/>
      <c r="I6" s="91"/>
      <c r="J6" s="92"/>
    </row>
    <row r="7" spans="2:14" ht="15" customHeight="1" x14ac:dyDescent="0.25">
      <c r="B7" s="93" t="s">
        <v>18</v>
      </c>
      <c r="C7" s="95" t="s">
        <v>3</v>
      </c>
      <c r="D7" s="95" t="s">
        <v>0</v>
      </c>
      <c r="E7" s="95" t="s">
        <v>1</v>
      </c>
      <c r="F7" s="99" t="s">
        <v>10</v>
      </c>
      <c r="G7" s="101" t="s">
        <v>8</v>
      </c>
      <c r="H7" s="95" t="s">
        <v>4</v>
      </c>
      <c r="I7" s="97" t="s">
        <v>6</v>
      </c>
      <c r="J7" s="98"/>
    </row>
    <row r="8" spans="2:14" x14ac:dyDescent="0.25">
      <c r="B8" s="94"/>
      <c r="C8" s="96"/>
      <c r="D8" s="96"/>
      <c r="E8" s="96"/>
      <c r="F8" s="100"/>
      <c r="G8" s="102"/>
      <c r="H8" s="96"/>
      <c r="I8" s="19" t="s">
        <v>5</v>
      </c>
      <c r="J8" s="20" t="s">
        <v>7</v>
      </c>
      <c r="N8" s="2" t="s">
        <v>17</v>
      </c>
    </row>
    <row r="9" spans="2:14" ht="17.25" customHeight="1" x14ac:dyDescent="0.25">
      <c r="B9" s="21"/>
      <c r="C9" s="27" t="s">
        <v>62</v>
      </c>
      <c r="D9" s="28" t="s">
        <v>63</v>
      </c>
      <c r="E9" s="26" t="s">
        <v>2</v>
      </c>
      <c r="F9" s="29">
        <v>0.2</v>
      </c>
      <c r="G9" s="30">
        <v>22883</v>
      </c>
      <c r="H9" s="22">
        <v>480</v>
      </c>
      <c r="I9" s="12"/>
      <c r="J9" s="23">
        <f t="shared" ref="J9:J15" si="0">I9*H9</f>
        <v>0</v>
      </c>
    </row>
    <row r="10" spans="2:14" ht="17.25" customHeight="1" x14ac:dyDescent="0.25">
      <c r="B10" s="21"/>
      <c r="C10" s="27" t="s">
        <v>88</v>
      </c>
      <c r="D10" s="28" t="s">
        <v>89</v>
      </c>
      <c r="E10" s="26" t="s">
        <v>66</v>
      </c>
      <c r="F10" s="29">
        <v>1</v>
      </c>
      <c r="G10" s="30">
        <v>13787</v>
      </c>
      <c r="H10" s="22">
        <v>390</v>
      </c>
      <c r="I10" s="12"/>
      <c r="J10" s="23">
        <f t="shared" si="0"/>
        <v>0</v>
      </c>
    </row>
    <row r="11" spans="2:14" ht="17.25" customHeight="1" x14ac:dyDescent="0.25">
      <c r="B11" s="21"/>
      <c r="C11" s="27" t="s">
        <v>210</v>
      </c>
      <c r="D11" s="28" t="s">
        <v>211</v>
      </c>
      <c r="E11" s="26" t="s">
        <v>14</v>
      </c>
      <c r="F11" s="29">
        <v>0.2</v>
      </c>
      <c r="G11" s="30">
        <v>11325</v>
      </c>
      <c r="H11" s="22">
        <v>360</v>
      </c>
      <c r="I11" s="12"/>
      <c r="J11" s="23">
        <f t="shared" si="0"/>
        <v>0</v>
      </c>
    </row>
    <row r="12" spans="2:14" ht="17.25" customHeight="1" x14ac:dyDescent="0.25">
      <c r="B12" s="21"/>
      <c r="C12" s="31" t="s">
        <v>68</v>
      </c>
      <c r="D12" s="32" t="s">
        <v>69</v>
      </c>
      <c r="E12" s="35" t="s">
        <v>14</v>
      </c>
      <c r="F12" s="33">
        <v>5</v>
      </c>
      <c r="G12" s="30">
        <v>7960</v>
      </c>
      <c r="H12" s="22">
        <v>480</v>
      </c>
      <c r="I12" s="12"/>
      <c r="J12" s="23">
        <f t="shared" si="0"/>
        <v>0</v>
      </c>
    </row>
    <row r="13" spans="2:14" ht="17.25" customHeight="1" x14ac:dyDescent="0.25">
      <c r="B13" s="21"/>
      <c r="C13" s="27" t="s">
        <v>102</v>
      </c>
      <c r="D13" s="28" t="s">
        <v>103</v>
      </c>
      <c r="E13" s="26" t="s">
        <v>14</v>
      </c>
      <c r="F13" s="33">
        <v>0.02</v>
      </c>
      <c r="G13" s="30">
        <v>6944444</v>
      </c>
      <c r="H13" s="22">
        <v>1200</v>
      </c>
      <c r="I13" s="12"/>
      <c r="J13" s="23">
        <f t="shared" si="0"/>
        <v>0</v>
      </c>
    </row>
    <row r="14" spans="2:14" ht="17.25" customHeight="1" x14ac:dyDescent="0.25">
      <c r="B14" s="21"/>
      <c r="C14" s="31" t="s">
        <v>70</v>
      </c>
      <c r="D14" s="32" t="s">
        <v>71</v>
      </c>
      <c r="E14" s="26" t="s">
        <v>66</v>
      </c>
      <c r="F14" s="33">
        <v>0.5</v>
      </c>
      <c r="G14" s="34">
        <v>215362</v>
      </c>
      <c r="H14" s="22">
        <v>960</v>
      </c>
      <c r="I14" s="12"/>
      <c r="J14" s="23">
        <f t="shared" si="0"/>
        <v>0</v>
      </c>
    </row>
    <row r="15" spans="2:14" ht="17.25" customHeight="1" x14ac:dyDescent="0.25">
      <c r="B15" s="21"/>
      <c r="C15" s="31" t="s">
        <v>73</v>
      </c>
      <c r="D15" s="32" t="s">
        <v>74</v>
      </c>
      <c r="E15" s="35" t="s">
        <v>2</v>
      </c>
      <c r="F15" s="33">
        <v>20</v>
      </c>
      <c r="G15" s="34">
        <v>117</v>
      </c>
      <c r="H15" s="22">
        <v>160</v>
      </c>
      <c r="I15" s="12"/>
      <c r="J15" s="23">
        <f t="shared" si="0"/>
        <v>0</v>
      </c>
    </row>
    <row r="16" spans="2:14" ht="17.25" customHeight="1" x14ac:dyDescent="0.25">
      <c r="B16" s="14"/>
      <c r="C16" s="15"/>
      <c r="D16" s="15"/>
      <c r="E16" s="15"/>
      <c r="F16" s="15"/>
      <c r="G16" s="15"/>
      <c r="H16" s="87" t="s">
        <v>9</v>
      </c>
      <c r="I16" s="87"/>
      <c r="J16" s="16">
        <f>SUM(J9:J15)</f>
        <v>0</v>
      </c>
    </row>
    <row r="17" spans="2:14" ht="17.25" customHeight="1" x14ac:dyDescent="0.25">
      <c r="C17" s="11"/>
      <c r="D17" s="11"/>
      <c r="E17" s="11"/>
      <c r="F17" s="11"/>
      <c r="G17" s="11"/>
      <c r="H17" s="17"/>
      <c r="I17" s="17"/>
      <c r="J17" s="18"/>
    </row>
    <row r="18" spans="2:14" ht="17.25" customHeight="1" x14ac:dyDescent="0.25">
      <c r="B18" s="88" t="s">
        <v>16</v>
      </c>
      <c r="C18" s="88"/>
      <c r="D18" s="88"/>
      <c r="E18" s="88"/>
      <c r="F18" s="88"/>
      <c r="G18" s="88"/>
      <c r="H18" s="88"/>
      <c r="I18" s="88"/>
      <c r="J18" s="88"/>
    </row>
    <row r="19" spans="2:14" ht="17.25" customHeight="1" x14ac:dyDescent="0.25">
      <c r="B19" s="88"/>
      <c r="C19" s="88"/>
      <c r="D19" s="88"/>
      <c r="E19" s="88"/>
      <c r="F19" s="88"/>
      <c r="G19" s="88"/>
      <c r="H19" s="88"/>
      <c r="I19" s="88"/>
      <c r="J19" s="88"/>
    </row>
    <row r="20" spans="2:14" ht="17.2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4" ht="15" customHeight="1" x14ac:dyDescent="0.25">
      <c r="C21" s="2"/>
      <c r="D21" s="84" t="s">
        <v>15</v>
      </c>
      <c r="E21" s="84"/>
      <c r="F21" s="84"/>
      <c r="G21" s="84"/>
      <c r="H21" s="9"/>
      <c r="I21" s="9"/>
      <c r="J21" s="9"/>
    </row>
    <row r="22" spans="2:14" x14ac:dyDescent="0.25">
      <c r="B22" s="9"/>
      <c r="C22" s="9"/>
      <c r="D22" s="84"/>
      <c r="E22" s="84"/>
      <c r="F22" s="84"/>
      <c r="G22" s="84"/>
      <c r="H22" s="9"/>
      <c r="I22" s="9"/>
      <c r="J22" s="9"/>
    </row>
    <row r="23" spans="2:14" x14ac:dyDescent="0.25">
      <c r="B23" s="9"/>
      <c r="C23" s="9"/>
      <c r="D23" s="84"/>
      <c r="E23" s="84"/>
      <c r="F23" s="84"/>
      <c r="G23" s="84"/>
      <c r="H23" s="9"/>
      <c r="I23" s="9"/>
      <c r="J23" s="9"/>
    </row>
    <row r="24" spans="2:14" ht="15" customHeight="1" x14ac:dyDescent="0.25">
      <c r="E24" s="10"/>
      <c r="F24" s="10"/>
    </row>
    <row r="25" spans="2:14" ht="15" customHeight="1" x14ac:dyDescent="0.25">
      <c r="D25" s="85" t="s">
        <v>13</v>
      </c>
      <c r="E25" s="85"/>
      <c r="F25" s="85"/>
      <c r="G25" s="85"/>
    </row>
    <row r="26" spans="2:14" ht="15" customHeight="1" x14ac:dyDescent="0.25">
      <c r="D26" s="86" t="s">
        <v>11</v>
      </c>
      <c r="E26" s="86"/>
      <c r="F26" s="86"/>
      <c r="G26" s="86"/>
    </row>
    <row r="27" spans="2:14" x14ac:dyDescent="0.25">
      <c r="D27" s="86" t="s">
        <v>12</v>
      </c>
      <c r="E27" s="86"/>
      <c r="F27" s="86"/>
      <c r="G27" s="86"/>
      <c r="N27" s="7"/>
    </row>
    <row r="31" spans="2:14" x14ac:dyDescent="0.25">
      <c r="D31" s="6"/>
      <c r="E31" s="8"/>
      <c r="F31" s="3"/>
    </row>
  </sheetData>
  <mergeCells count="15">
    <mergeCell ref="B6:J6"/>
    <mergeCell ref="B7:B8"/>
    <mergeCell ref="C7:C8"/>
    <mergeCell ref="H7:H8"/>
    <mergeCell ref="I7:J7"/>
    <mergeCell ref="D7:D8"/>
    <mergeCell ref="F7:F8"/>
    <mergeCell ref="G7:G8"/>
    <mergeCell ref="E7:E8"/>
    <mergeCell ref="D21:G23"/>
    <mergeCell ref="D25:G25"/>
    <mergeCell ref="D26:G26"/>
    <mergeCell ref="D27:G27"/>
    <mergeCell ref="H16:I16"/>
    <mergeCell ref="B18:J19"/>
  </mergeCells>
  <conditionalFormatting sqref="C9:C11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D26" r:id="rId1" xr:uid="{00000000-0004-0000-0000-000000000000}"/>
    <hyperlink ref="D27" r:id="rId2" xr:uid="{00000000-0004-0000-0000-000001000000}"/>
  </hyperlinks>
  <printOptions horizontalCentered="1"/>
  <pageMargins left="0.31496062992125984" right="0.31496062992125984" top="0.39370078740157483" bottom="0.19685039370078741" header="0.31496062992125984" footer="0.31496062992125984"/>
  <pageSetup paperSize="9" scale="8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showGridLines="0" workbookViewId="0">
      <selection activeCell="D14" sqref="D14"/>
    </sheetView>
  </sheetViews>
  <sheetFormatPr defaultColWidth="0" defaultRowHeight="15" zeroHeight="1" x14ac:dyDescent="0.25"/>
  <cols>
    <col min="1" max="1" width="3.28515625" customWidth="1"/>
    <col min="2" max="2" width="32.140625" bestFit="1" customWidth="1"/>
    <col min="3" max="3" width="2.5703125" customWidth="1"/>
    <col min="4" max="4" width="24.85546875" bestFit="1" customWidth="1"/>
    <col min="5" max="5" width="3.7109375" customWidth="1"/>
    <col min="6" max="16384" width="9.140625" hidden="1"/>
  </cols>
  <sheetData>
    <row r="1" spans="2:4" x14ac:dyDescent="0.25"/>
    <row r="2" spans="2:4" x14ac:dyDescent="0.25">
      <c r="B2" t="s">
        <v>19</v>
      </c>
      <c r="D2" t="s">
        <v>34</v>
      </c>
    </row>
    <row r="3" spans="2:4" x14ac:dyDescent="0.25">
      <c r="B3" t="s">
        <v>20</v>
      </c>
      <c r="D3" t="s">
        <v>35</v>
      </c>
    </row>
    <row r="4" spans="2:4" x14ac:dyDescent="0.25">
      <c r="B4" t="s">
        <v>21</v>
      </c>
      <c r="D4" t="s">
        <v>36</v>
      </c>
    </row>
    <row r="5" spans="2:4" x14ac:dyDescent="0.25">
      <c r="B5" t="s">
        <v>22</v>
      </c>
      <c r="D5" t="s">
        <v>37</v>
      </c>
    </row>
    <row r="6" spans="2:4" x14ac:dyDescent="0.25">
      <c r="B6" t="s">
        <v>23</v>
      </c>
      <c r="D6" t="s">
        <v>38</v>
      </c>
    </row>
    <row r="7" spans="2:4" x14ac:dyDescent="0.25">
      <c r="B7" t="s">
        <v>24</v>
      </c>
      <c r="D7" t="s">
        <v>39</v>
      </c>
    </row>
    <row r="8" spans="2:4" x14ac:dyDescent="0.25">
      <c r="B8" t="s">
        <v>25</v>
      </c>
      <c r="D8" t="s">
        <v>40</v>
      </c>
    </row>
    <row r="9" spans="2:4" x14ac:dyDescent="0.25">
      <c r="B9" t="s">
        <v>26</v>
      </c>
      <c r="D9" t="s">
        <v>41</v>
      </c>
    </row>
    <row r="10" spans="2:4" x14ac:dyDescent="0.25">
      <c r="B10" t="s">
        <v>27</v>
      </c>
      <c r="D10" t="s">
        <v>42</v>
      </c>
    </row>
    <row r="11" spans="2:4" x14ac:dyDescent="0.25">
      <c r="B11" t="s">
        <v>28</v>
      </c>
      <c r="D11" t="s">
        <v>43</v>
      </c>
    </row>
    <row r="12" spans="2:4" x14ac:dyDescent="0.25">
      <c r="B12" t="s">
        <v>29</v>
      </c>
      <c r="D12" t="s">
        <v>44</v>
      </c>
    </row>
    <row r="13" spans="2:4" x14ac:dyDescent="0.25">
      <c r="B13" t="s">
        <v>30</v>
      </c>
      <c r="D13" t="s">
        <v>45</v>
      </c>
    </row>
    <row r="14" spans="2:4" x14ac:dyDescent="0.25">
      <c r="B14" t="s">
        <v>31</v>
      </c>
      <c r="D14" t="s">
        <v>46</v>
      </c>
    </row>
    <row r="15" spans="2:4" x14ac:dyDescent="0.25">
      <c r="B15" t="s">
        <v>32</v>
      </c>
      <c r="D15" t="s">
        <v>47</v>
      </c>
    </row>
    <row r="16" spans="2:4" x14ac:dyDescent="0.25">
      <c r="B16" t="s">
        <v>33</v>
      </c>
      <c r="D16" t="s">
        <v>48</v>
      </c>
    </row>
    <row r="17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6"/>
  <sheetViews>
    <sheetView showGridLines="0" workbookViewId="0">
      <selection activeCell="C9" sqref="C9"/>
    </sheetView>
  </sheetViews>
  <sheetFormatPr defaultRowHeight="15" x14ac:dyDescent="0.25"/>
  <cols>
    <col min="3" max="3" width="27.140625" bestFit="1" customWidth="1"/>
    <col min="4" max="4" width="17" bestFit="1" customWidth="1"/>
    <col min="5" max="5" width="10" bestFit="1" customWidth="1"/>
    <col min="6" max="6" width="11.42578125" bestFit="1" customWidth="1"/>
    <col min="7" max="7" width="12.28515625" bestFit="1" customWidth="1"/>
    <col min="8" max="8" width="10.140625" bestFit="1" customWidth="1"/>
    <col min="9" max="9" width="13.140625" bestFit="1" customWidth="1"/>
    <col min="10" max="10" width="10" bestFit="1" customWidth="1"/>
    <col min="12" max="12" width="12.5703125" bestFit="1" customWidth="1"/>
    <col min="13" max="13" width="11.7109375" bestFit="1" customWidth="1"/>
    <col min="14" max="14" width="22.5703125" bestFit="1" customWidth="1"/>
    <col min="15" max="15" width="16.85546875" bestFit="1" customWidth="1"/>
    <col min="16" max="16" width="13.5703125" bestFit="1" customWidth="1"/>
    <col min="20" max="20" width="13.5703125" bestFit="1" customWidth="1"/>
  </cols>
  <sheetData>
    <row r="2" spans="2:20" ht="30" x14ac:dyDescent="0.25">
      <c r="B2" s="36" t="s">
        <v>78</v>
      </c>
      <c r="C2" s="24" t="s">
        <v>49</v>
      </c>
      <c r="D2" s="24" t="s">
        <v>50</v>
      </c>
      <c r="E2" s="24" t="s">
        <v>51</v>
      </c>
      <c r="F2" s="24" t="s">
        <v>52</v>
      </c>
      <c r="G2" s="24" t="s">
        <v>53</v>
      </c>
      <c r="H2" s="24" t="s">
        <v>79</v>
      </c>
      <c r="I2" s="24" t="s">
        <v>54</v>
      </c>
      <c r="J2" s="24" t="s">
        <v>55</v>
      </c>
      <c r="K2" s="24" t="s">
        <v>80</v>
      </c>
      <c r="L2" s="37" t="s">
        <v>81</v>
      </c>
      <c r="M2" s="24" t="s">
        <v>56</v>
      </c>
      <c r="N2" s="24" t="s">
        <v>57</v>
      </c>
      <c r="O2" s="24" t="s">
        <v>82</v>
      </c>
      <c r="P2" s="25" t="s">
        <v>58</v>
      </c>
      <c r="Q2" s="24" t="s">
        <v>59</v>
      </c>
      <c r="R2" s="24" t="s">
        <v>83</v>
      </c>
      <c r="S2" s="24" t="s">
        <v>60</v>
      </c>
      <c r="T2" s="24" t="s">
        <v>61</v>
      </c>
    </row>
    <row r="3" spans="2:20" x14ac:dyDescent="0.25">
      <c r="B3" s="38"/>
      <c r="C3" s="57" t="s">
        <v>62</v>
      </c>
      <c r="D3" s="39" t="s">
        <v>63</v>
      </c>
      <c r="E3" s="38">
        <v>4001</v>
      </c>
      <c r="F3" s="38">
        <v>35</v>
      </c>
      <c r="G3" s="40" t="s">
        <v>64</v>
      </c>
      <c r="H3" s="53">
        <v>0.38999999999999996</v>
      </c>
      <c r="I3" s="41">
        <v>22883</v>
      </c>
      <c r="J3" s="41">
        <f t="shared" ref="J3:J16" si="0">I3*H3</f>
        <v>8924.369999999999</v>
      </c>
      <c r="K3" s="42">
        <v>0.2</v>
      </c>
      <c r="L3" s="43">
        <v>8.5000000000000006E-2</v>
      </c>
      <c r="M3" s="44">
        <v>44992</v>
      </c>
      <c r="N3" s="45" t="s">
        <v>2</v>
      </c>
      <c r="O3" s="46" t="s">
        <v>84</v>
      </c>
      <c r="P3" s="47">
        <f>Tabela14[[#This Row],[Coleta]]+Tabela14[[#This Row],[Dias]]</f>
        <v>45592</v>
      </c>
      <c r="Q3" s="48">
        <v>600</v>
      </c>
      <c r="R3" s="38" t="s">
        <v>85</v>
      </c>
      <c r="S3" s="49">
        <v>83</v>
      </c>
      <c r="T3" s="38" t="s">
        <v>65</v>
      </c>
    </row>
    <row r="4" spans="2:20" hidden="1" x14ac:dyDescent="0.25">
      <c r="B4" s="38"/>
      <c r="C4" s="57" t="s">
        <v>62</v>
      </c>
      <c r="D4" s="39" t="s">
        <v>63</v>
      </c>
      <c r="E4" s="38">
        <v>3421</v>
      </c>
      <c r="F4" s="38">
        <v>46</v>
      </c>
      <c r="G4" s="40" t="s">
        <v>86</v>
      </c>
      <c r="H4" s="54">
        <v>1.4E-2</v>
      </c>
      <c r="I4" s="41">
        <v>25000</v>
      </c>
      <c r="J4" s="41">
        <f t="shared" si="0"/>
        <v>350</v>
      </c>
      <c r="K4" s="42"/>
      <c r="L4" s="43">
        <v>0.121</v>
      </c>
      <c r="M4" s="44">
        <v>44585</v>
      </c>
      <c r="N4" s="45" t="s">
        <v>87</v>
      </c>
      <c r="O4" s="46" t="s">
        <v>84</v>
      </c>
      <c r="P4" s="45">
        <f>Tabela14[[#This Row],[Coleta]]+Tabela14[[#This Row],[Dias]]</f>
        <v>45185</v>
      </c>
      <c r="Q4" s="48">
        <v>600</v>
      </c>
      <c r="R4" s="38" t="s">
        <v>85</v>
      </c>
      <c r="S4" s="38">
        <v>88</v>
      </c>
      <c r="T4" s="38" t="s">
        <v>65</v>
      </c>
    </row>
    <row r="5" spans="2:20" x14ac:dyDescent="0.25">
      <c r="B5" s="38"/>
      <c r="C5" s="57" t="s">
        <v>88</v>
      </c>
      <c r="D5" s="39" t="s">
        <v>89</v>
      </c>
      <c r="E5" s="38">
        <v>4349</v>
      </c>
      <c r="F5" s="38"/>
      <c r="G5" s="40" t="s">
        <v>121</v>
      </c>
      <c r="H5" s="55">
        <v>3.78</v>
      </c>
      <c r="I5" s="41"/>
      <c r="J5" s="41"/>
      <c r="K5" s="42">
        <v>3</v>
      </c>
      <c r="L5" s="43"/>
      <c r="M5" s="44"/>
      <c r="N5" s="45" t="s">
        <v>66</v>
      </c>
      <c r="O5" s="46"/>
      <c r="P5" s="47">
        <f>Tabela14[[#This Row],[Coleta]]+Tabela14[[#This Row],[Dias]]</f>
        <v>0</v>
      </c>
      <c r="Q5" s="50"/>
      <c r="R5" s="49"/>
      <c r="S5" s="49"/>
      <c r="T5" s="49"/>
    </row>
    <row r="6" spans="2:20" hidden="1" x14ac:dyDescent="0.25">
      <c r="B6" s="38"/>
      <c r="C6" s="58" t="s">
        <v>93</v>
      </c>
      <c r="D6" s="39" t="s">
        <v>94</v>
      </c>
      <c r="E6" s="38">
        <v>4227</v>
      </c>
      <c r="F6" s="38">
        <v>31</v>
      </c>
      <c r="G6" s="40" t="s">
        <v>95</v>
      </c>
      <c r="H6" s="56">
        <v>0.23400000000000001</v>
      </c>
      <c r="I6" s="41">
        <v>2564</v>
      </c>
      <c r="J6" s="41">
        <f t="shared" si="0"/>
        <v>599.976</v>
      </c>
      <c r="K6" s="42"/>
      <c r="L6" s="43">
        <v>0.13400000000000001</v>
      </c>
      <c r="M6" s="44">
        <v>45119</v>
      </c>
      <c r="N6" s="45" t="s">
        <v>66</v>
      </c>
      <c r="O6" s="46" t="s">
        <v>84</v>
      </c>
      <c r="P6" s="47">
        <f>Tabela14[[#This Row],[Coleta]]+Tabela14[[#This Row],[Dias]]</f>
        <v>45719</v>
      </c>
      <c r="Q6" s="50">
        <v>600</v>
      </c>
      <c r="R6" s="51" t="s">
        <v>85</v>
      </c>
      <c r="S6" s="49" t="s">
        <v>67</v>
      </c>
      <c r="T6" s="49" t="s">
        <v>65</v>
      </c>
    </row>
    <row r="7" spans="2:20" x14ac:dyDescent="0.25">
      <c r="B7" s="38"/>
      <c r="C7" s="58" t="s">
        <v>68</v>
      </c>
      <c r="D7" s="39" t="s">
        <v>69</v>
      </c>
      <c r="E7" s="38">
        <v>4325</v>
      </c>
      <c r="F7" s="38"/>
      <c r="G7" s="40" t="s">
        <v>123</v>
      </c>
      <c r="H7" s="53">
        <v>10.567</v>
      </c>
      <c r="I7" s="41"/>
      <c r="J7" s="41"/>
      <c r="K7" s="42">
        <v>5</v>
      </c>
      <c r="L7" s="43"/>
      <c r="M7" s="44"/>
      <c r="N7" s="45"/>
      <c r="O7" s="46"/>
      <c r="P7" s="47">
        <f>Tabela14[[#This Row],[Coleta]]+Tabela14[[#This Row],[Dias]]</f>
        <v>0</v>
      </c>
      <c r="Q7" s="50"/>
      <c r="R7" s="51"/>
      <c r="S7" s="49"/>
      <c r="T7" s="49"/>
    </row>
    <row r="8" spans="2:20" hidden="1" x14ac:dyDescent="0.25">
      <c r="B8" s="38"/>
      <c r="C8" s="58" t="s">
        <v>97</v>
      </c>
      <c r="D8" s="39" t="s">
        <v>98</v>
      </c>
      <c r="E8" s="38">
        <v>4254</v>
      </c>
      <c r="F8" s="38">
        <v>31</v>
      </c>
      <c r="G8" s="40" t="s">
        <v>99</v>
      </c>
      <c r="H8" s="56">
        <v>5.3999999999999999E-2</v>
      </c>
      <c r="I8" s="41">
        <v>1714</v>
      </c>
      <c r="J8" s="41">
        <f t="shared" si="0"/>
        <v>92.555999999999997</v>
      </c>
      <c r="K8" s="42"/>
      <c r="L8" s="43">
        <v>0.13300000000000001</v>
      </c>
      <c r="M8" s="44">
        <v>45154</v>
      </c>
      <c r="N8" s="45" t="s">
        <v>66</v>
      </c>
      <c r="O8" s="46" t="s">
        <v>84</v>
      </c>
      <c r="P8" s="47">
        <f>Tabela14[[#This Row],[Coleta]]+Tabela14[[#This Row],[Dias]]</f>
        <v>45354</v>
      </c>
      <c r="Q8" s="50">
        <v>200</v>
      </c>
      <c r="R8" s="51" t="s">
        <v>100</v>
      </c>
      <c r="S8" s="49" t="s">
        <v>101</v>
      </c>
      <c r="T8" s="49" t="s">
        <v>65</v>
      </c>
    </row>
    <row r="9" spans="2:20" x14ac:dyDescent="0.25">
      <c r="B9" s="38"/>
      <c r="C9" s="58" t="s">
        <v>102</v>
      </c>
      <c r="D9" s="39" t="s">
        <v>103</v>
      </c>
      <c r="E9" s="38">
        <v>4287</v>
      </c>
      <c r="F9" s="38">
        <v>46</v>
      </c>
      <c r="G9" s="40" t="s">
        <v>104</v>
      </c>
      <c r="H9" s="53">
        <v>4.2000000000000003E-2</v>
      </c>
      <c r="I9" s="41">
        <v>6944444</v>
      </c>
      <c r="J9" s="41">
        <f t="shared" si="0"/>
        <v>291666.64800000004</v>
      </c>
      <c r="K9" s="42">
        <v>4.2000000000000003E-2</v>
      </c>
      <c r="L9" s="43">
        <v>9.9000000000000005E-2</v>
      </c>
      <c r="M9" s="44">
        <v>45172</v>
      </c>
      <c r="N9" s="45" t="s">
        <v>14</v>
      </c>
      <c r="O9" s="46" t="s">
        <v>84</v>
      </c>
      <c r="P9" s="47">
        <f>Tabela14[[#This Row],[Coleta]]+Tabela14[[#This Row],[Dias]]</f>
        <v>45472</v>
      </c>
      <c r="Q9" s="50">
        <v>300</v>
      </c>
      <c r="R9" s="51" t="s">
        <v>91</v>
      </c>
      <c r="S9" s="49" t="s">
        <v>67</v>
      </c>
      <c r="T9" s="49" t="s">
        <v>65</v>
      </c>
    </row>
    <row r="10" spans="2:20" hidden="1" x14ac:dyDescent="0.25">
      <c r="B10" s="38"/>
      <c r="C10" s="58" t="s">
        <v>105</v>
      </c>
      <c r="D10" s="39" t="s">
        <v>106</v>
      </c>
      <c r="E10" s="38">
        <v>4043</v>
      </c>
      <c r="F10" s="38">
        <v>35</v>
      </c>
      <c r="G10" s="40" t="s">
        <v>107</v>
      </c>
      <c r="H10" s="56">
        <v>0.29199999999999998</v>
      </c>
      <c r="I10" s="41">
        <v>71098</v>
      </c>
      <c r="J10" s="41">
        <f t="shared" si="0"/>
        <v>20760.615999999998</v>
      </c>
      <c r="K10" s="42"/>
      <c r="L10" s="43">
        <v>0.129</v>
      </c>
      <c r="M10" s="44">
        <v>45002</v>
      </c>
      <c r="N10" s="45" t="s">
        <v>14</v>
      </c>
      <c r="O10" s="46" t="s">
        <v>84</v>
      </c>
      <c r="P10" s="45">
        <f>Tabela14[[#This Row],[Coleta]]+Tabela14[[#This Row],[Dias]]</f>
        <v>45302</v>
      </c>
      <c r="Q10" s="48">
        <v>300</v>
      </c>
      <c r="R10" s="52" t="s">
        <v>91</v>
      </c>
      <c r="S10" s="38">
        <v>3</v>
      </c>
      <c r="T10" s="38" t="s">
        <v>65</v>
      </c>
    </row>
    <row r="11" spans="2:20" hidden="1" x14ac:dyDescent="0.25">
      <c r="B11" s="38"/>
      <c r="C11" s="57" t="s">
        <v>108</v>
      </c>
      <c r="D11" s="39" t="s">
        <v>109</v>
      </c>
      <c r="E11" s="38">
        <v>4181</v>
      </c>
      <c r="F11" s="38">
        <v>35</v>
      </c>
      <c r="G11" s="40" t="s">
        <v>110</v>
      </c>
      <c r="H11" s="56">
        <v>6.4000000000000001E-2</v>
      </c>
      <c r="I11" s="41">
        <v>8359</v>
      </c>
      <c r="J11" s="41">
        <f t="shared" si="0"/>
        <v>534.976</v>
      </c>
      <c r="K11" s="42"/>
      <c r="L11" s="43">
        <v>9.8000000000000004E-2</v>
      </c>
      <c r="M11" s="44">
        <v>45099</v>
      </c>
      <c r="N11" s="45" t="s">
        <v>14</v>
      </c>
      <c r="O11" s="46" t="s">
        <v>84</v>
      </c>
      <c r="P11" s="47">
        <f>Tabela14[[#This Row],[Coleta]]+Tabela14[[#This Row],[Dias]]</f>
        <v>45799</v>
      </c>
      <c r="Q11" s="50">
        <v>700</v>
      </c>
      <c r="R11" s="51" t="s">
        <v>111</v>
      </c>
      <c r="S11" s="49" t="s">
        <v>101</v>
      </c>
      <c r="T11" s="49" t="s">
        <v>65</v>
      </c>
    </row>
    <row r="12" spans="2:20" hidden="1" x14ac:dyDescent="0.25">
      <c r="B12" s="38"/>
      <c r="C12" s="57" t="s">
        <v>108</v>
      </c>
      <c r="D12" s="39" t="s">
        <v>109</v>
      </c>
      <c r="E12" s="38">
        <v>4197</v>
      </c>
      <c r="F12" s="38">
        <v>46</v>
      </c>
      <c r="G12" s="40" t="s">
        <v>112</v>
      </c>
      <c r="H12" s="56">
        <v>0.05</v>
      </c>
      <c r="I12" s="41">
        <v>9816</v>
      </c>
      <c r="J12" s="41">
        <f t="shared" si="0"/>
        <v>490.8</v>
      </c>
      <c r="K12" s="42"/>
      <c r="L12" s="43">
        <v>0.10199999999999999</v>
      </c>
      <c r="M12" s="44">
        <v>43466</v>
      </c>
      <c r="N12" s="45" t="s">
        <v>113</v>
      </c>
      <c r="O12" s="46" t="s">
        <v>84</v>
      </c>
      <c r="P12" s="47">
        <f>Tabela14[[#This Row],[Coleta]]+Tabela14[[#This Row],[Dias]]</f>
        <v>44166</v>
      </c>
      <c r="Q12" s="50">
        <v>700</v>
      </c>
      <c r="R12" s="51" t="s">
        <v>111</v>
      </c>
      <c r="S12" s="49">
        <v>7</v>
      </c>
      <c r="T12" s="49" t="s">
        <v>65</v>
      </c>
    </row>
    <row r="13" spans="2:20" x14ac:dyDescent="0.25">
      <c r="B13" s="38"/>
      <c r="C13" s="57" t="s">
        <v>114</v>
      </c>
      <c r="D13" s="39" t="s">
        <v>115</v>
      </c>
      <c r="E13" s="38">
        <v>4013</v>
      </c>
      <c r="F13" s="38">
        <v>35</v>
      </c>
      <c r="G13" s="40" t="s">
        <v>116</v>
      </c>
      <c r="H13" s="53">
        <v>0.224</v>
      </c>
      <c r="I13" s="41">
        <v>31476</v>
      </c>
      <c r="J13" s="41">
        <f>I13*H13</f>
        <v>7050.6239999999998</v>
      </c>
      <c r="K13" s="42">
        <v>0.224</v>
      </c>
      <c r="L13" s="43">
        <v>0.13600000000000001</v>
      </c>
      <c r="M13" s="44">
        <v>44988</v>
      </c>
      <c r="N13" s="45" t="s">
        <v>117</v>
      </c>
      <c r="O13" s="46" t="s">
        <v>84</v>
      </c>
      <c r="P13" s="45">
        <f>Tabela14[[#This Row],[Coleta]]+Tabela14[[#This Row],[Dias]]</f>
        <v>45588</v>
      </c>
      <c r="Q13" s="48">
        <v>600</v>
      </c>
      <c r="R13" s="52" t="s">
        <v>85</v>
      </c>
      <c r="S13" s="38">
        <v>88</v>
      </c>
      <c r="T13" s="38" t="s">
        <v>65</v>
      </c>
    </row>
    <row r="14" spans="2:20" x14ac:dyDescent="0.25">
      <c r="B14" s="38"/>
      <c r="C14" s="58" t="s">
        <v>70</v>
      </c>
      <c r="D14" s="39" t="s">
        <v>71</v>
      </c>
      <c r="E14" s="38">
        <v>4346</v>
      </c>
      <c r="F14" s="38"/>
      <c r="G14" s="40" t="s">
        <v>122</v>
      </c>
      <c r="H14" s="53">
        <v>0.79800000000000004</v>
      </c>
      <c r="I14" s="41"/>
      <c r="J14" s="41"/>
      <c r="K14" s="42">
        <v>0.5</v>
      </c>
      <c r="L14" s="43"/>
      <c r="M14" s="44"/>
      <c r="N14" s="45" t="s">
        <v>66</v>
      </c>
      <c r="O14" s="46"/>
      <c r="P14" s="47">
        <f>Tabela14[[#This Row],[Coleta]]+Tabela14[[#This Row],[Dias]]</f>
        <v>0</v>
      </c>
      <c r="Q14" s="50"/>
      <c r="R14" s="51"/>
      <c r="S14" s="49"/>
      <c r="T14" s="49"/>
    </row>
    <row r="15" spans="2:20" x14ac:dyDescent="0.25">
      <c r="B15" s="38"/>
      <c r="C15" s="58" t="s">
        <v>70</v>
      </c>
      <c r="D15" s="39" t="s">
        <v>71</v>
      </c>
      <c r="E15" s="38">
        <v>4344</v>
      </c>
      <c r="F15" s="38"/>
      <c r="G15" s="40" t="s">
        <v>122</v>
      </c>
      <c r="H15" s="53">
        <v>1.518</v>
      </c>
      <c r="I15" s="41"/>
      <c r="J15" s="41"/>
      <c r="K15" s="42">
        <v>1.518</v>
      </c>
      <c r="L15" s="43"/>
      <c r="M15" s="44"/>
      <c r="N15" s="45" t="s">
        <v>66</v>
      </c>
      <c r="O15" s="46"/>
      <c r="P15" s="47">
        <f>Tabela14[[#This Row],[Coleta]]+Tabela14[[#This Row],[Dias]]</f>
        <v>0</v>
      </c>
      <c r="Q15" s="50"/>
      <c r="R15" s="51"/>
      <c r="S15" s="49"/>
      <c r="T15" s="49"/>
    </row>
    <row r="16" spans="2:20" x14ac:dyDescent="0.25">
      <c r="B16" s="38"/>
      <c r="C16" s="57" t="s">
        <v>73</v>
      </c>
      <c r="D16" s="39" t="s">
        <v>74</v>
      </c>
      <c r="E16" s="38">
        <v>4271</v>
      </c>
      <c r="F16" s="38" t="s">
        <v>75</v>
      </c>
      <c r="G16" s="40" t="s">
        <v>118</v>
      </c>
      <c r="H16" s="53">
        <v>70.23</v>
      </c>
      <c r="I16" s="41">
        <v>117</v>
      </c>
      <c r="J16" s="41">
        <f t="shared" si="0"/>
        <v>8216.91</v>
      </c>
      <c r="K16" s="42">
        <v>70</v>
      </c>
      <c r="L16" s="43">
        <v>0.14499999999999999</v>
      </c>
      <c r="M16" s="44">
        <v>45156</v>
      </c>
      <c r="N16" s="45" t="s">
        <v>2</v>
      </c>
      <c r="O16" s="46" t="s">
        <v>84</v>
      </c>
      <c r="P16" s="47">
        <f>Tabela14[[#This Row],[Coleta]]+Tabela14[[#This Row],[Dias]]</f>
        <v>45856</v>
      </c>
      <c r="Q16" s="50">
        <v>700</v>
      </c>
      <c r="R16" s="51" t="s">
        <v>111</v>
      </c>
      <c r="S16" s="49" t="s">
        <v>67</v>
      </c>
      <c r="T16" s="49" t="s">
        <v>65</v>
      </c>
    </row>
  </sheetData>
  <conditionalFormatting sqref="P3:P9 P11:P16">
    <cfRule type="expression" dxfId="1" priority="10">
      <formula>P3&lt;TODAY()+60</formula>
    </cfRule>
  </conditionalFormatting>
  <conditionalFormatting sqref="P10">
    <cfRule type="expression" dxfId="0" priority="2">
      <formula>P10&lt;TODAY()+60</formula>
    </cfRule>
  </conditionalFormatting>
  <conditionalFormatting sqref="C6">
    <cfRule type="colorScale" priority="12">
      <colorScale>
        <cfvo type="min"/>
        <cfvo type="max"/>
        <color rgb="FFFF7128"/>
        <color rgb="FFFFEF9C"/>
      </colorScale>
    </cfRule>
  </conditionalFormatting>
  <conditionalFormatting sqref="C5">
    <cfRule type="colorScale" priority="1">
      <colorScale>
        <cfvo type="min"/>
        <cfvo type="max"/>
        <color rgb="FFFF7128"/>
        <color rgb="FFFFEF9C"/>
      </colorScale>
    </cfRule>
  </conditionalFormatting>
  <conditionalFormatting sqref="C3:C4">
    <cfRule type="colorScale" priority="15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O14:O15" xr:uid="{00000000-0002-0000-0200-000000000000}">
      <formula1>#REF!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78"/>
  <sheetViews>
    <sheetView topLeftCell="A22" workbookViewId="0">
      <selection activeCell="B33" sqref="B33:K77"/>
    </sheetView>
  </sheetViews>
  <sheetFormatPr defaultRowHeight="15" x14ac:dyDescent="0.25"/>
  <cols>
    <col min="1" max="1" width="1.42578125" customWidth="1"/>
    <col min="2" max="2" width="27.28515625" bestFit="1" customWidth="1"/>
    <col min="3" max="3" width="17.7109375" bestFit="1" customWidth="1"/>
    <col min="4" max="4" width="5" bestFit="1" customWidth="1"/>
    <col min="5" max="5" width="11.28515625" bestFit="1" customWidth="1"/>
    <col min="6" max="6" width="10.28515625" bestFit="1" customWidth="1"/>
    <col min="7" max="7" width="9.140625" bestFit="1" customWidth="1"/>
    <col min="8" max="8" width="11" bestFit="1" customWidth="1"/>
    <col min="9" max="9" width="10.7109375" bestFit="1" customWidth="1"/>
    <col min="10" max="10" width="10.7109375" style="59" bestFit="1" customWidth="1"/>
    <col min="11" max="11" width="21.5703125" bestFit="1" customWidth="1"/>
  </cols>
  <sheetData>
    <row r="1" spans="2:11" ht="18.75" x14ac:dyDescent="0.3">
      <c r="B1" s="104" t="s">
        <v>124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30" x14ac:dyDescent="0.25">
      <c r="B2" s="78" t="s">
        <v>49</v>
      </c>
      <c r="C2" s="78" t="s">
        <v>50</v>
      </c>
      <c r="D2" s="78" t="s">
        <v>51</v>
      </c>
      <c r="E2" s="78" t="s">
        <v>53</v>
      </c>
      <c r="F2" s="79" t="s">
        <v>208</v>
      </c>
      <c r="G2" s="78" t="s">
        <v>54</v>
      </c>
      <c r="H2" s="78" t="s">
        <v>55</v>
      </c>
      <c r="I2" s="78" t="s">
        <v>80</v>
      </c>
      <c r="J2" s="80" t="s">
        <v>56</v>
      </c>
      <c r="K2" s="78" t="s">
        <v>57</v>
      </c>
    </row>
    <row r="3" spans="2:11" x14ac:dyDescent="0.25">
      <c r="B3" s="65" t="s">
        <v>62</v>
      </c>
      <c r="C3" s="66" t="s">
        <v>63</v>
      </c>
      <c r="D3" s="66">
        <v>4001</v>
      </c>
      <c r="E3" s="66" t="s">
        <v>64</v>
      </c>
      <c r="F3" s="67">
        <v>0.39</v>
      </c>
      <c r="G3" s="77">
        <v>22883</v>
      </c>
      <c r="H3" s="71">
        <v>13500.97</v>
      </c>
      <c r="I3" s="69">
        <v>0.2</v>
      </c>
      <c r="J3" s="68">
        <v>44992</v>
      </c>
      <c r="K3" s="66" t="s">
        <v>2</v>
      </c>
    </row>
    <row r="4" spans="2:11" x14ac:dyDescent="0.25">
      <c r="B4" s="65" t="s">
        <v>62</v>
      </c>
      <c r="C4" s="66" t="s">
        <v>63</v>
      </c>
      <c r="D4" s="66">
        <v>3421</v>
      </c>
      <c r="E4" s="66" t="s">
        <v>86</v>
      </c>
      <c r="F4" s="67">
        <v>1.4E-2</v>
      </c>
      <c r="G4" s="77">
        <v>25000</v>
      </c>
      <c r="H4" s="71">
        <v>350</v>
      </c>
      <c r="I4" s="69"/>
      <c r="J4" s="68">
        <v>44585</v>
      </c>
      <c r="K4" s="66" t="s">
        <v>87</v>
      </c>
    </row>
    <row r="5" spans="2:11" x14ac:dyDescent="0.25">
      <c r="B5" s="65" t="s">
        <v>88</v>
      </c>
      <c r="C5" s="66" t="s">
        <v>89</v>
      </c>
      <c r="D5" s="66">
        <v>4294</v>
      </c>
      <c r="E5" s="66" t="s">
        <v>90</v>
      </c>
      <c r="F5" s="67">
        <v>0.38200000000000001</v>
      </c>
      <c r="G5" s="77">
        <v>21399</v>
      </c>
      <c r="H5" s="71">
        <v>8174.4180000000006</v>
      </c>
      <c r="I5" s="69"/>
      <c r="J5" s="68">
        <v>45182</v>
      </c>
      <c r="K5" s="66" t="s">
        <v>66</v>
      </c>
    </row>
    <row r="6" spans="2:11" x14ac:dyDescent="0.25">
      <c r="B6" s="65" t="s">
        <v>88</v>
      </c>
      <c r="C6" s="66" t="s">
        <v>89</v>
      </c>
      <c r="D6" s="66">
        <v>4307</v>
      </c>
      <c r="E6" s="66" t="s">
        <v>92</v>
      </c>
      <c r="F6" s="67">
        <v>0.28799999999999998</v>
      </c>
      <c r="G6" s="77">
        <v>19293</v>
      </c>
      <c r="H6" s="71">
        <v>5556.384</v>
      </c>
      <c r="I6" s="69"/>
      <c r="J6" s="68">
        <v>45195</v>
      </c>
      <c r="K6" s="66" t="s">
        <v>66</v>
      </c>
    </row>
    <row r="7" spans="2:11" x14ac:dyDescent="0.25">
      <c r="B7" s="65" t="s">
        <v>88</v>
      </c>
      <c r="C7" s="66" t="s">
        <v>89</v>
      </c>
      <c r="D7" s="66">
        <v>4349</v>
      </c>
      <c r="E7" s="66" t="s">
        <v>121</v>
      </c>
      <c r="F7" s="67">
        <v>3.78</v>
      </c>
      <c r="G7" s="77"/>
      <c r="H7" s="71"/>
      <c r="I7" s="69">
        <v>3</v>
      </c>
      <c r="J7" s="64">
        <v>45216</v>
      </c>
      <c r="K7" s="60" t="s">
        <v>66</v>
      </c>
    </row>
    <row r="8" spans="2:11" x14ac:dyDescent="0.25">
      <c r="B8" s="65" t="s">
        <v>68</v>
      </c>
      <c r="C8" s="66" t="s">
        <v>69</v>
      </c>
      <c r="D8" s="66">
        <v>4283</v>
      </c>
      <c r="E8" s="66" t="s">
        <v>96</v>
      </c>
      <c r="F8" s="67">
        <v>0.79200000000000004</v>
      </c>
      <c r="G8" s="77">
        <v>7692</v>
      </c>
      <c r="H8" s="71">
        <v>6092.0640000000003</v>
      </c>
      <c r="I8" s="69"/>
      <c r="J8" s="68">
        <v>45182</v>
      </c>
      <c r="K8" s="66" t="s">
        <v>14</v>
      </c>
    </row>
    <row r="9" spans="2:11" x14ac:dyDescent="0.25">
      <c r="B9" s="65" t="s">
        <v>68</v>
      </c>
      <c r="C9" s="66" t="s">
        <v>69</v>
      </c>
      <c r="D9" s="61">
        <v>4325</v>
      </c>
      <c r="E9" s="62" t="s">
        <v>123</v>
      </c>
      <c r="F9" s="67">
        <v>10.567</v>
      </c>
      <c r="G9" s="77"/>
      <c r="H9" s="71"/>
      <c r="I9" s="69">
        <v>5</v>
      </c>
      <c r="J9" s="64">
        <v>45217</v>
      </c>
      <c r="K9" s="66"/>
    </row>
    <row r="10" spans="2:11" x14ac:dyDescent="0.25">
      <c r="B10" s="65" t="s">
        <v>68</v>
      </c>
      <c r="C10" s="66" t="s">
        <v>69</v>
      </c>
      <c r="D10" s="66">
        <v>4268</v>
      </c>
      <c r="E10" s="66" t="s">
        <v>77</v>
      </c>
      <c r="F10" s="67">
        <v>0.33400000000000002</v>
      </c>
      <c r="G10" s="77">
        <v>7143</v>
      </c>
      <c r="H10" s="71">
        <v>2385.7620000000002</v>
      </c>
      <c r="I10" s="69"/>
      <c r="J10" s="68">
        <v>45168</v>
      </c>
      <c r="K10" s="66" t="s">
        <v>14</v>
      </c>
    </row>
    <row r="11" spans="2:11" x14ac:dyDescent="0.25">
      <c r="B11" s="65" t="s">
        <v>102</v>
      </c>
      <c r="C11" s="66" t="s">
        <v>103</v>
      </c>
      <c r="D11" s="66">
        <v>4287</v>
      </c>
      <c r="E11" s="66" t="s">
        <v>104</v>
      </c>
      <c r="F11" s="67">
        <v>4.2000000000000003E-2</v>
      </c>
      <c r="G11" s="77">
        <v>6944444</v>
      </c>
      <c r="H11" s="71">
        <v>291666.64800000004</v>
      </c>
      <c r="I11" s="69">
        <v>4.2000000000000003E-2</v>
      </c>
      <c r="J11" s="68">
        <v>45172</v>
      </c>
      <c r="K11" s="66" t="s">
        <v>14</v>
      </c>
    </row>
    <row r="12" spans="2:11" x14ac:dyDescent="0.25">
      <c r="B12" s="65" t="s">
        <v>114</v>
      </c>
      <c r="C12" s="66" t="s">
        <v>115</v>
      </c>
      <c r="D12" s="66">
        <v>4013</v>
      </c>
      <c r="E12" s="66" t="s">
        <v>116</v>
      </c>
      <c r="F12" s="67">
        <v>0.32400000000000001</v>
      </c>
      <c r="G12" s="77">
        <v>31476</v>
      </c>
      <c r="H12" s="71">
        <v>10198.224</v>
      </c>
      <c r="I12" s="69">
        <v>0.224</v>
      </c>
      <c r="J12" s="68">
        <v>44988</v>
      </c>
      <c r="K12" s="66" t="s">
        <v>117</v>
      </c>
    </row>
    <row r="13" spans="2:11" x14ac:dyDescent="0.25">
      <c r="B13" s="65" t="s">
        <v>70</v>
      </c>
      <c r="C13" s="66" t="s">
        <v>71</v>
      </c>
      <c r="D13" s="66">
        <v>4288</v>
      </c>
      <c r="E13" s="66" t="s">
        <v>72</v>
      </c>
      <c r="F13" s="67">
        <v>0.33200000000000002</v>
      </c>
      <c r="G13" s="77">
        <v>168824</v>
      </c>
      <c r="H13" s="71">
        <v>56049.567999999999</v>
      </c>
      <c r="I13" s="69"/>
      <c r="J13" s="68">
        <v>45173</v>
      </c>
      <c r="K13" s="66" t="s">
        <v>14</v>
      </c>
    </row>
    <row r="14" spans="2:11" x14ac:dyDescent="0.25">
      <c r="B14" s="65" t="s">
        <v>70</v>
      </c>
      <c r="C14" s="66" t="s">
        <v>71</v>
      </c>
      <c r="D14" s="66">
        <v>4344</v>
      </c>
      <c r="E14" s="62" t="s">
        <v>122</v>
      </c>
      <c r="F14" s="63">
        <v>0.79800000000000004</v>
      </c>
      <c r="G14" s="77"/>
      <c r="H14" s="71"/>
      <c r="I14" s="70">
        <v>0.5</v>
      </c>
      <c r="J14" s="64">
        <v>45187</v>
      </c>
      <c r="K14" s="66" t="s">
        <v>66</v>
      </c>
    </row>
    <row r="15" spans="2:11" x14ac:dyDescent="0.25">
      <c r="B15" s="65" t="s">
        <v>70</v>
      </c>
      <c r="C15" s="66" t="s">
        <v>71</v>
      </c>
      <c r="D15" s="66">
        <v>4346</v>
      </c>
      <c r="E15" s="62" t="s">
        <v>122</v>
      </c>
      <c r="F15" s="63">
        <v>1.518</v>
      </c>
      <c r="G15" s="77"/>
      <c r="H15" s="71"/>
      <c r="I15" s="70">
        <v>1.518</v>
      </c>
      <c r="J15" s="64">
        <v>45196</v>
      </c>
      <c r="K15" s="66" t="s">
        <v>66</v>
      </c>
    </row>
    <row r="16" spans="2:11" x14ac:dyDescent="0.25">
      <c r="B16" s="65" t="s">
        <v>73</v>
      </c>
      <c r="C16" s="66" t="s">
        <v>74</v>
      </c>
      <c r="D16" s="66">
        <v>4271</v>
      </c>
      <c r="E16" s="66" t="s">
        <v>118</v>
      </c>
      <c r="F16" s="67">
        <v>70.430000000000007</v>
      </c>
      <c r="G16" s="77">
        <v>117</v>
      </c>
      <c r="H16" s="71">
        <v>8240.3100000000013</v>
      </c>
      <c r="I16" s="69">
        <v>70.430000000000007</v>
      </c>
      <c r="J16" s="68">
        <v>45156</v>
      </c>
      <c r="K16" s="66" t="s">
        <v>2</v>
      </c>
    </row>
    <row r="17" spans="2:11" x14ac:dyDescent="0.25">
      <c r="B17" s="65" t="s">
        <v>73</v>
      </c>
      <c r="C17" s="66" t="s">
        <v>74</v>
      </c>
      <c r="D17" s="66">
        <v>4311</v>
      </c>
      <c r="E17" s="66" t="s">
        <v>76</v>
      </c>
      <c r="F17" s="67">
        <v>68.05</v>
      </c>
      <c r="G17" s="77">
        <v>134</v>
      </c>
      <c r="H17" s="71">
        <v>9118.6999999999989</v>
      </c>
      <c r="I17" s="69"/>
      <c r="J17" s="68">
        <v>45173</v>
      </c>
      <c r="K17" s="66" t="s">
        <v>2</v>
      </c>
    </row>
    <row r="18" spans="2:11" x14ac:dyDescent="0.25">
      <c r="B18" s="65" t="s">
        <v>73</v>
      </c>
      <c r="C18" s="66" t="s">
        <v>74</v>
      </c>
      <c r="D18" s="66">
        <v>4310</v>
      </c>
      <c r="E18" s="66" t="s">
        <v>119</v>
      </c>
      <c r="F18" s="67">
        <v>19.649999999999999</v>
      </c>
      <c r="G18" s="77">
        <v>147</v>
      </c>
      <c r="H18" s="71">
        <v>2888.5499999999997</v>
      </c>
      <c r="I18" s="69"/>
      <c r="J18" s="68">
        <v>45178</v>
      </c>
      <c r="K18" s="66" t="s">
        <v>2</v>
      </c>
    </row>
    <row r="19" spans="2:11" x14ac:dyDescent="0.25">
      <c r="B19" s="65" t="s">
        <v>73</v>
      </c>
      <c r="C19" s="66" t="s">
        <v>74</v>
      </c>
      <c r="D19" s="66">
        <v>4309</v>
      </c>
      <c r="E19" s="66" t="s">
        <v>120</v>
      </c>
      <c r="F19" s="67">
        <v>5.5</v>
      </c>
      <c r="G19" s="77">
        <v>123</v>
      </c>
      <c r="H19" s="71">
        <v>676.5</v>
      </c>
      <c r="I19" s="69"/>
      <c r="J19" s="68">
        <v>45173</v>
      </c>
      <c r="K19" s="66" t="s">
        <v>2</v>
      </c>
    </row>
    <row r="78" spans="10:11" x14ac:dyDescent="0.25">
      <c r="J78" s="103"/>
      <c r="K78" s="103"/>
    </row>
  </sheetData>
  <mergeCells count="2">
    <mergeCell ref="J78:K78"/>
    <mergeCell ref="B1:K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workbookViewId="0">
      <selection activeCell="I15" sqref="I15:J15"/>
    </sheetView>
  </sheetViews>
  <sheetFormatPr defaultRowHeight="15" x14ac:dyDescent="0.25"/>
  <cols>
    <col min="1" max="1" width="26.85546875" bestFit="1" customWidth="1"/>
    <col min="2" max="2" width="17.7109375" bestFit="1" customWidth="1"/>
    <col min="3" max="3" width="5" bestFit="1" customWidth="1"/>
    <col min="4" max="4" width="11.28515625" bestFit="1" customWidth="1"/>
    <col min="5" max="5" width="7" bestFit="1" customWidth="1"/>
    <col min="6" max="6" width="8.28515625" bestFit="1" customWidth="1"/>
    <col min="7" max="7" width="9.5703125" bestFit="1" customWidth="1"/>
    <col min="8" max="8" width="10.7109375" bestFit="1" customWidth="1"/>
    <col min="10" max="10" width="13" customWidth="1"/>
  </cols>
  <sheetData>
    <row r="1" spans="1:10" ht="18.75" x14ac:dyDescent="0.3">
      <c r="A1" s="105" t="s">
        <v>207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5">
      <c r="A2" s="75" t="s">
        <v>49</v>
      </c>
      <c r="B2" s="75" t="s">
        <v>50</v>
      </c>
      <c r="C2" s="75" t="s">
        <v>51</v>
      </c>
      <c r="D2" s="75" t="s">
        <v>53</v>
      </c>
      <c r="E2" s="75" t="s">
        <v>79</v>
      </c>
      <c r="F2" s="75" t="s">
        <v>54</v>
      </c>
      <c r="G2" s="76" t="s">
        <v>55</v>
      </c>
      <c r="H2" s="75" t="s">
        <v>56</v>
      </c>
      <c r="I2" s="106" t="s">
        <v>57</v>
      </c>
      <c r="J2" s="107"/>
    </row>
    <row r="3" spans="1:10" x14ac:dyDescent="0.25">
      <c r="A3" s="65" t="s">
        <v>62</v>
      </c>
      <c r="B3" s="66" t="s">
        <v>63</v>
      </c>
      <c r="C3" s="66">
        <v>3421</v>
      </c>
      <c r="D3" s="66" t="s">
        <v>86</v>
      </c>
      <c r="E3" s="67">
        <v>1.4E-2</v>
      </c>
      <c r="F3" s="66">
        <v>25000</v>
      </c>
      <c r="G3" s="71">
        <v>350</v>
      </c>
      <c r="H3" s="81">
        <v>44585</v>
      </c>
      <c r="I3" s="108" t="s">
        <v>87</v>
      </c>
      <c r="J3" s="108"/>
    </row>
    <row r="4" spans="1:10" x14ac:dyDescent="0.25">
      <c r="A4" s="65" t="s">
        <v>146</v>
      </c>
      <c r="B4" s="66" t="s">
        <v>147</v>
      </c>
      <c r="C4" s="66">
        <v>3955</v>
      </c>
      <c r="D4" s="66" t="s">
        <v>148</v>
      </c>
      <c r="E4" s="67">
        <v>0.04</v>
      </c>
      <c r="F4" s="66">
        <v>43917</v>
      </c>
      <c r="G4" s="71">
        <v>1756.68</v>
      </c>
      <c r="H4" s="81">
        <v>44949</v>
      </c>
      <c r="I4" s="108" t="s">
        <v>149</v>
      </c>
      <c r="J4" s="108"/>
    </row>
    <row r="5" spans="1:10" x14ac:dyDescent="0.25">
      <c r="A5" s="65" t="s">
        <v>192</v>
      </c>
      <c r="B5" s="66" t="s">
        <v>193</v>
      </c>
      <c r="C5" s="66">
        <v>4204</v>
      </c>
      <c r="D5" s="66" t="s">
        <v>194</v>
      </c>
      <c r="E5" s="67">
        <v>0.80200000000000005</v>
      </c>
      <c r="F5" s="66">
        <v>1754</v>
      </c>
      <c r="G5" s="71">
        <v>1406.7080000000001</v>
      </c>
      <c r="H5" s="81">
        <v>45104</v>
      </c>
      <c r="I5" s="108" t="s">
        <v>66</v>
      </c>
      <c r="J5" s="108"/>
    </row>
    <row r="6" spans="1:10" x14ac:dyDescent="0.25">
      <c r="A6" s="65" t="s">
        <v>192</v>
      </c>
      <c r="B6" s="66" t="s">
        <v>193</v>
      </c>
      <c r="C6" s="66">
        <v>4201</v>
      </c>
      <c r="D6" s="66" t="s">
        <v>198</v>
      </c>
      <c r="E6" s="67">
        <v>1.1759999999999999</v>
      </c>
      <c r="F6" s="66">
        <v>1818</v>
      </c>
      <c r="G6" s="71">
        <v>2137.9679999999998</v>
      </c>
      <c r="H6" s="81">
        <v>45105</v>
      </c>
      <c r="I6" s="108" t="s">
        <v>2</v>
      </c>
      <c r="J6" s="108"/>
    </row>
    <row r="7" spans="1:10" x14ac:dyDescent="0.25">
      <c r="A7" s="65" t="s">
        <v>128</v>
      </c>
      <c r="B7" s="66" t="s">
        <v>129</v>
      </c>
      <c r="C7" s="66">
        <v>3943</v>
      </c>
      <c r="D7" s="66" t="s">
        <v>130</v>
      </c>
      <c r="E7" s="67">
        <v>0.01</v>
      </c>
      <c r="F7" s="66">
        <v>2314815</v>
      </c>
      <c r="G7" s="71">
        <v>23148.15</v>
      </c>
      <c r="H7" s="81">
        <v>44946</v>
      </c>
      <c r="I7" s="108" t="s">
        <v>14</v>
      </c>
      <c r="J7" s="108"/>
    </row>
    <row r="8" spans="1:10" x14ac:dyDescent="0.25">
      <c r="A8" s="65" t="s">
        <v>128</v>
      </c>
      <c r="B8" s="66" t="s">
        <v>129</v>
      </c>
      <c r="C8" s="66">
        <v>3949</v>
      </c>
      <c r="D8" s="66" t="s">
        <v>152</v>
      </c>
      <c r="E8" s="67">
        <v>4.3999999999999997E-2</v>
      </c>
      <c r="F8" s="66">
        <v>447094</v>
      </c>
      <c r="G8" s="71">
        <v>19672.135999999999</v>
      </c>
      <c r="H8" s="81">
        <v>44950</v>
      </c>
      <c r="I8" s="108" t="s">
        <v>66</v>
      </c>
      <c r="J8" s="108"/>
    </row>
    <row r="9" spans="1:10" x14ac:dyDescent="0.25">
      <c r="A9" s="65" t="s">
        <v>128</v>
      </c>
      <c r="B9" s="66" t="s">
        <v>129</v>
      </c>
      <c r="C9" s="66">
        <v>3944</v>
      </c>
      <c r="D9" s="66" t="s">
        <v>153</v>
      </c>
      <c r="E9" s="67">
        <v>4.3999999999999997E-2</v>
      </c>
      <c r="F9" s="66">
        <v>3030303</v>
      </c>
      <c r="G9" s="71">
        <v>133333.33199999999</v>
      </c>
      <c r="H9" s="81">
        <v>44949</v>
      </c>
      <c r="I9" s="108" t="s">
        <v>14</v>
      </c>
      <c r="J9" s="108"/>
    </row>
    <row r="10" spans="1:10" x14ac:dyDescent="0.25">
      <c r="A10" s="65" t="s">
        <v>128</v>
      </c>
      <c r="B10" s="66" t="s">
        <v>129</v>
      </c>
      <c r="C10" s="66">
        <v>3945</v>
      </c>
      <c r="D10" s="66" t="s">
        <v>154</v>
      </c>
      <c r="E10" s="67">
        <v>4.9000000000000002E-2</v>
      </c>
      <c r="F10" s="66">
        <v>2100840</v>
      </c>
      <c r="G10" s="71">
        <v>102941.16</v>
      </c>
      <c r="H10" s="81">
        <v>44950</v>
      </c>
      <c r="I10" s="108" t="s">
        <v>66</v>
      </c>
      <c r="J10" s="108"/>
    </row>
    <row r="11" spans="1:10" x14ac:dyDescent="0.25">
      <c r="A11" s="65" t="s">
        <v>199</v>
      </c>
      <c r="B11" s="66" t="s">
        <v>200</v>
      </c>
      <c r="C11" s="66">
        <v>3757</v>
      </c>
      <c r="D11" s="66" t="s">
        <v>201</v>
      </c>
      <c r="E11" s="67">
        <v>4.1440000000000001</v>
      </c>
      <c r="F11" s="66">
        <v>48</v>
      </c>
      <c r="G11" s="71">
        <v>198.91200000000001</v>
      </c>
      <c r="H11" s="81">
        <v>44789</v>
      </c>
      <c r="I11" s="108" t="s">
        <v>14</v>
      </c>
      <c r="J11" s="108"/>
    </row>
    <row r="12" spans="1:10" x14ac:dyDescent="0.25">
      <c r="A12" s="65" t="s">
        <v>131</v>
      </c>
      <c r="B12" s="66" t="s">
        <v>132</v>
      </c>
      <c r="C12" s="66">
        <v>3138</v>
      </c>
      <c r="D12" s="66" t="s">
        <v>133</v>
      </c>
      <c r="E12" s="67">
        <v>1.2E-2</v>
      </c>
      <c r="F12" s="66">
        <v>25107</v>
      </c>
      <c r="G12" s="71">
        <v>301.28399999999999</v>
      </c>
      <c r="H12" s="81">
        <v>44487</v>
      </c>
      <c r="I12" s="108" t="s">
        <v>134</v>
      </c>
      <c r="J12" s="108"/>
    </row>
    <row r="13" spans="1:10" x14ac:dyDescent="0.25">
      <c r="A13" s="65" t="s">
        <v>131</v>
      </c>
      <c r="B13" s="66" t="s">
        <v>132</v>
      </c>
      <c r="C13" s="66">
        <v>3198</v>
      </c>
      <c r="D13" s="66" t="s">
        <v>135</v>
      </c>
      <c r="E13" s="67">
        <v>0.02</v>
      </c>
      <c r="F13" s="66">
        <v>18463</v>
      </c>
      <c r="G13" s="71">
        <v>369.26</v>
      </c>
      <c r="H13" s="81">
        <v>44487</v>
      </c>
      <c r="I13" s="108" t="s">
        <v>136</v>
      </c>
      <c r="J13" s="108"/>
    </row>
    <row r="14" spans="1:10" x14ac:dyDescent="0.25">
      <c r="A14" s="65" t="s">
        <v>131</v>
      </c>
      <c r="B14" s="66" t="s">
        <v>132</v>
      </c>
      <c r="C14" s="66">
        <v>3289</v>
      </c>
      <c r="D14" s="66" t="s">
        <v>137</v>
      </c>
      <c r="E14" s="67">
        <v>0.02</v>
      </c>
      <c r="F14" s="66">
        <v>19778</v>
      </c>
      <c r="G14" s="71">
        <v>395.56</v>
      </c>
      <c r="H14" s="81">
        <v>44494</v>
      </c>
      <c r="I14" s="108" t="s">
        <v>138</v>
      </c>
      <c r="J14" s="108"/>
    </row>
    <row r="15" spans="1:10" x14ac:dyDescent="0.25">
      <c r="A15" s="65" t="s">
        <v>131</v>
      </c>
      <c r="B15" s="66" t="s">
        <v>132</v>
      </c>
      <c r="C15" s="66">
        <v>2431</v>
      </c>
      <c r="D15" s="66" t="s">
        <v>150</v>
      </c>
      <c r="E15" s="67">
        <v>4.2000000000000003E-2</v>
      </c>
      <c r="F15" s="66">
        <v>17370</v>
      </c>
      <c r="G15" s="71">
        <v>729.54000000000008</v>
      </c>
      <c r="H15" s="81">
        <v>44084</v>
      </c>
      <c r="I15" s="108" t="s">
        <v>151</v>
      </c>
      <c r="J15" s="108"/>
    </row>
    <row r="16" spans="1:10" x14ac:dyDescent="0.25">
      <c r="A16" s="65" t="s">
        <v>131</v>
      </c>
      <c r="B16" s="66" t="s">
        <v>132</v>
      </c>
      <c r="C16" s="66">
        <v>3284</v>
      </c>
      <c r="D16" s="66" t="s">
        <v>158</v>
      </c>
      <c r="E16" s="67">
        <v>5.6000000000000001E-2</v>
      </c>
      <c r="F16" s="66">
        <v>19881</v>
      </c>
      <c r="G16" s="71">
        <v>1113.336</v>
      </c>
      <c r="H16" s="81">
        <v>44497</v>
      </c>
      <c r="I16" s="108" t="s">
        <v>159</v>
      </c>
      <c r="J16" s="108"/>
    </row>
    <row r="17" spans="1:10" x14ac:dyDescent="0.25">
      <c r="A17" s="65" t="s">
        <v>131</v>
      </c>
      <c r="B17" s="66" t="s">
        <v>132</v>
      </c>
      <c r="C17" s="66">
        <v>3205</v>
      </c>
      <c r="D17" s="66" t="s">
        <v>160</v>
      </c>
      <c r="E17" s="67">
        <v>6.6000000000000003E-2</v>
      </c>
      <c r="F17" s="66">
        <v>25336</v>
      </c>
      <c r="G17" s="71">
        <v>1672.1760000000002</v>
      </c>
      <c r="H17" s="81">
        <v>44495</v>
      </c>
      <c r="I17" s="108" t="s">
        <v>161</v>
      </c>
      <c r="J17" s="108"/>
    </row>
    <row r="18" spans="1:10" x14ac:dyDescent="0.25">
      <c r="A18" s="65" t="s">
        <v>131</v>
      </c>
      <c r="B18" s="66" t="s">
        <v>132</v>
      </c>
      <c r="C18" s="66">
        <v>3282</v>
      </c>
      <c r="D18" s="66" t="s">
        <v>162</v>
      </c>
      <c r="E18" s="67">
        <v>7.0000000000000007E-2</v>
      </c>
      <c r="F18" s="66">
        <v>19881</v>
      </c>
      <c r="G18" s="71">
        <v>1391.67</v>
      </c>
      <c r="H18" s="81">
        <v>44495</v>
      </c>
      <c r="I18" s="108" t="s">
        <v>163</v>
      </c>
      <c r="J18" s="108"/>
    </row>
    <row r="19" spans="1:10" x14ac:dyDescent="0.25">
      <c r="A19" s="65" t="s">
        <v>131</v>
      </c>
      <c r="B19" s="66" t="s">
        <v>132</v>
      </c>
      <c r="C19" s="66">
        <v>3288</v>
      </c>
      <c r="D19" s="66" t="s">
        <v>167</v>
      </c>
      <c r="E19" s="67">
        <v>7.8E-2</v>
      </c>
      <c r="F19" s="66">
        <v>15948</v>
      </c>
      <c r="G19" s="71">
        <v>1243.944</v>
      </c>
      <c r="H19" s="81">
        <v>44495</v>
      </c>
      <c r="I19" s="108" t="s">
        <v>168</v>
      </c>
      <c r="J19" s="108"/>
    </row>
    <row r="20" spans="1:10" x14ac:dyDescent="0.25">
      <c r="A20" s="65" t="s">
        <v>131</v>
      </c>
      <c r="B20" s="66" t="s">
        <v>132</v>
      </c>
      <c r="C20" s="66">
        <v>3286</v>
      </c>
      <c r="D20" s="66" t="s">
        <v>172</v>
      </c>
      <c r="E20" s="67">
        <v>0.09</v>
      </c>
      <c r="F20" s="66">
        <v>26525</v>
      </c>
      <c r="G20" s="71">
        <v>2387.25</v>
      </c>
      <c r="H20" s="81">
        <v>44497</v>
      </c>
      <c r="I20" s="108" t="s">
        <v>173</v>
      </c>
      <c r="J20" s="108"/>
    </row>
    <row r="21" spans="1:10" x14ac:dyDescent="0.25">
      <c r="A21" s="65" t="s">
        <v>131</v>
      </c>
      <c r="B21" s="66" t="s">
        <v>132</v>
      </c>
      <c r="C21" s="66">
        <v>3332</v>
      </c>
      <c r="D21" s="66" t="s">
        <v>174</v>
      </c>
      <c r="E21" s="67">
        <v>9.4E-2</v>
      </c>
      <c r="F21" s="66">
        <v>19978</v>
      </c>
      <c r="G21" s="71">
        <v>1877.932</v>
      </c>
      <c r="H21" s="81">
        <v>44470</v>
      </c>
      <c r="I21" s="108" t="s">
        <v>174</v>
      </c>
      <c r="J21" s="108"/>
    </row>
    <row r="22" spans="1:10" x14ac:dyDescent="0.25">
      <c r="A22" s="65" t="s">
        <v>131</v>
      </c>
      <c r="B22" s="66" t="s">
        <v>132</v>
      </c>
      <c r="C22" s="66">
        <v>3202</v>
      </c>
      <c r="D22" s="66" t="s">
        <v>175</v>
      </c>
      <c r="E22" s="67">
        <v>9.6000000000000002E-2</v>
      </c>
      <c r="F22" s="66">
        <v>23546</v>
      </c>
      <c r="G22" s="71">
        <v>2260.4160000000002</v>
      </c>
      <c r="H22" s="81">
        <v>44494</v>
      </c>
      <c r="I22" s="108" t="s">
        <v>176</v>
      </c>
      <c r="J22" s="108"/>
    </row>
    <row r="23" spans="1:10" x14ac:dyDescent="0.25">
      <c r="A23" s="65" t="s">
        <v>131</v>
      </c>
      <c r="B23" s="66" t="s">
        <v>132</v>
      </c>
      <c r="C23" s="66">
        <v>3145</v>
      </c>
      <c r="D23" s="66" t="s">
        <v>178</v>
      </c>
      <c r="E23" s="67">
        <v>0.11600000000000001</v>
      </c>
      <c r="F23" s="66">
        <v>18359</v>
      </c>
      <c r="G23" s="71">
        <v>2129.6440000000002</v>
      </c>
      <c r="H23" s="81">
        <v>44488</v>
      </c>
      <c r="I23" s="108" t="s">
        <v>136</v>
      </c>
      <c r="J23" s="108"/>
    </row>
    <row r="24" spans="1:10" x14ac:dyDescent="0.25">
      <c r="A24" s="65" t="s">
        <v>131</v>
      </c>
      <c r="B24" s="66" t="s">
        <v>132</v>
      </c>
      <c r="C24" s="66">
        <v>3311</v>
      </c>
      <c r="D24" s="66" t="s">
        <v>179</v>
      </c>
      <c r="E24" s="67">
        <v>0.11600000000000001</v>
      </c>
      <c r="F24" s="66">
        <v>19778</v>
      </c>
      <c r="G24" s="71">
        <v>2294.248</v>
      </c>
      <c r="H24" s="81">
        <v>44496</v>
      </c>
      <c r="I24" s="108" t="s">
        <v>180</v>
      </c>
      <c r="J24" s="108"/>
    </row>
    <row r="25" spans="1:10" x14ac:dyDescent="0.25">
      <c r="A25" s="65" t="s">
        <v>93</v>
      </c>
      <c r="B25" s="66" t="s">
        <v>94</v>
      </c>
      <c r="C25" s="66">
        <v>4227</v>
      </c>
      <c r="D25" s="66" t="s">
        <v>95</v>
      </c>
      <c r="E25" s="67">
        <v>0.23400000000000001</v>
      </c>
      <c r="F25" s="66">
        <v>2564</v>
      </c>
      <c r="G25" s="71">
        <v>599.976</v>
      </c>
      <c r="H25" s="81">
        <v>45119</v>
      </c>
      <c r="I25" s="108" t="s">
        <v>66</v>
      </c>
      <c r="J25" s="108"/>
    </row>
    <row r="26" spans="1:10" x14ac:dyDescent="0.25">
      <c r="A26" s="65" t="s">
        <v>195</v>
      </c>
      <c r="B26" s="66" t="s">
        <v>196</v>
      </c>
      <c r="C26" s="66">
        <v>4224</v>
      </c>
      <c r="D26" s="66" t="s">
        <v>197</v>
      </c>
      <c r="E26" s="67">
        <v>0.98399999999999999</v>
      </c>
      <c r="F26" s="66">
        <v>690</v>
      </c>
      <c r="G26" s="71">
        <v>678.96</v>
      </c>
      <c r="H26" s="81">
        <v>45119</v>
      </c>
      <c r="I26" s="108" t="s">
        <v>66</v>
      </c>
      <c r="J26" s="108"/>
    </row>
    <row r="27" spans="1:10" x14ac:dyDescent="0.25">
      <c r="A27" s="65" t="s">
        <v>182</v>
      </c>
      <c r="B27" s="66" t="s">
        <v>183</v>
      </c>
      <c r="C27" s="66">
        <v>3998</v>
      </c>
      <c r="D27" s="66" t="s">
        <v>184</v>
      </c>
      <c r="E27" s="67">
        <v>0.2</v>
      </c>
      <c r="F27" s="66">
        <v>10560</v>
      </c>
      <c r="G27" s="71">
        <v>2112</v>
      </c>
      <c r="H27" s="81">
        <v>44863</v>
      </c>
      <c r="I27" s="108" t="s">
        <v>66</v>
      </c>
      <c r="J27" s="108"/>
    </row>
    <row r="28" spans="1:10" x14ac:dyDescent="0.25">
      <c r="A28" s="65" t="s">
        <v>164</v>
      </c>
      <c r="B28" s="66" t="s">
        <v>165</v>
      </c>
      <c r="C28" s="66">
        <v>4075</v>
      </c>
      <c r="D28" s="66" t="s">
        <v>166</v>
      </c>
      <c r="E28" s="67">
        <v>7.0000000000000007E-2</v>
      </c>
      <c r="F28" s="66">
        <v>580271</v>
      </c>
      <c r="G28" s="71">
        <v>40618.97</v>
      </c>
      <c r="H28" s="81">
        <v>45019</v>
      </c>
      <c r="I28" s="108" t="s">
        <v>14</v>
      </c>
      <c r="J28" s="108"/>
    </row>
    <row r="29" spans="1:10" x14ac:dyDescent="0.25">
      <c r="A29" s="65" t="s">
        <v>169</v>
      </c>
      <c r="B29" s="66" t="s">
        <v>170</v>
      </c>
      <c r="C29" s="66">
        <v>4112</v>
      </c>
      <c r="D29" s="66" t="s">
        <v>171</v>
      </c>
      <c r="E29" s="67">
        <v>0.09</v>
      </c>
      <c r="F29" s="66">
        <v>23164</v>
      </c>
      <c r="G29" s="71">
        <v>2084.7599999999998</v>
      </c>
      <c r="H29" s="81">
        <v>45049</v>
      </c>
      <c r="I29" s="108" t="s">
        <v>66</v>
      </c>
      <c r="J29" s="108"/>
    </row>
    <row r="30" spans="1:10" x14ac:dyDescent="0.25">
      <c r="A30" s="65" t="s">
        <v>68</v>
      </c>
      <c r="B30" s="66" t="s">
        <v>69</v>
      </c>
      <c r="C30" s="66">
        <v>4268</v>
      </c>
      <c r="D30" s="66" t="s">
        <v>77</v>
      </c>
      <c r="E30" s="67">
        <v>0.33400000000000002</v>
      </c>
      <c r="F30" s="66">
        <v>7143</v>
      </c>
      <c r="G30" s="71">
        <v>2385.7620000000002</v>
      </c>
      <c r="H30" s="81">
        <v>45168</v>
      </c>
      <c r="I30" s="108" t="s">
        <v>14</v>
      </c>
      <c r="J30" s="108"/>
    </row>
    <row r="31" spans="1:10" x14ac:dyDescent="0.25">
      <c r="A31" s="65" t="s">
        <v>97</v>
      </c>
      <c r="B31" s="66" t="s">
        <v>98</v>
      </c>
      <c r="C31" s="66">
        <v>4254</v>
      </c>
      <c r="D31" s="66" t="s">
        <v>99</v>
      </c>
      <c r="E31" s="67">
        <v>5.3999999999999999E-2</v>
      </c>
      <c r="F31" s="66">
        <v>1714</v>
      </c>
      <c r="G31" s="71">
        <v>92.555999999999997</v>
      </c>
      <c r="H31" s="81">
        <v>45154</v>
      </c>
      <c r="I31" s="108" t="s">
        <v>66</v>
      </c>
      <c r="J31" s="108"/>
    </row>
    <row r="32" spans="1:10" x14ac:dyDescent="0.25">
      <c r="A32" s="65" t="s">
        <v>139</v>
      </c>
      <c r="B32" s="66" t="s">
        <v>140</v>
      </c>
      <c r="C32" s="66">
        <v>4290</v>
      </c>
      <c r="D32" s="66" t="s">
        <v>141</v>
      </c>
      <c r="E32" s="67">
        <v>0.02</v>
      </c>
      <c r="F32" s="66">
        <v>108030</v>
      </c>
      <c r="G32" s="71">
        <v>2160.6</v>
      </c>
      <c r="H32" s="81">
        <v>45187</v>
      </c>
      <c r="I32" s="108" t="s">
        <v>14</v>
      </c>
      <c r="J32" s="108"/>
    </row>
    <row r="33" spans="1:10" x14ac:dyDescent="0.25">
      <c r="A33" s="65" t="s">
        <v>206</v>
      </c>
      <c r="B33" s="66" t="s">
        <v>181</v>
      </c>
      <c r="C33" s="66">
        <v>3889</v>
      </c>
      <c r="D33" s="66" t="s">
        <v>112</v>
      </c>
      <c r="E33" s="67">
        <v>0.13</v>
      </c>
      <c r="F33" s="66">
        <v>216</v>
      </c>
      <c r="G33" s="71">
        <v>31</v>
      </c>
      <c r="H33" s="81">
        <v>44902</v>
      </c>
      <c r="I33" s="108"/>
      <c r="J33" s="108"/>
    </row>
    <row r="34" spans="1:10" x14ac:dyDescent="0.25">
      <c r="A34" s="65" t="s">
        <v>188</v>
      </c>
      <c r="B34" s="66" t="s">
        <v>189</v>
      </c>
      <c r="C34" s="66">
        <v>4218</v>
      </c>
      <c r="D34" s="66" t="s">
        <v>141</v>
      </c>
      <c r="E34" s="67">
        <v>0.372</v>
      </c>
      <c r="F34" s="66">
        <v>212</v>
      </c>
      <c r="G34" s="71">
        <v>78.864000000000004</v>
      </c>
      <c r="H34" s="81">
        <v>45119</v>
      </c>
      <c r="I34" s="108" t="s">
        <v>14</v>
      </c>
      <c r="J34" s="108"/>
    </row>
    <row r="35" spans="1:10" x14ac:dyDescent="0.25">
      <c r="A35" s="65" t="s">
        <v>188</v>
      </c>
      <c r="B35" s="66" t="s">
        <v>189</v>
      </c>
      <c r="C35" s="66">
        <v>4312</v>
      </c>
      <c r="D35" s="66" t="s">
        <v>202</v>
      </c>
      <c r="E35" s="67">
        <v>11.404999999999999</v>
      </c>
      <c r="F35" s="66">
        <v>204</v>
      </c>
      <c r="G35" s="71">
        <v>2326.62</v>
      </c>
      <c r="H35" s="81">
        <v>45183</v>
      </c>
      <c r="I35" s="108" t="s">
        <v>2</v>
      </c>
      <c r="J35" s="108"/>
    </row>
    <row r="36" spans="1:10" x14ac:dyDescent="0.25">
      <c r="A36" s="65" t="s">
        <v>108</v>
      </c>
      <c r="B36" s="66" t="s">
        <v>109</v>
      </c>
      <c r="C36" s="66">
        <v>4197</v>
      </c>
      <c r="D36" s="66" t="s">
        <v>112</v>
      </c>
      <c r="E36" s="67">
        <v>0.05</v>
      </c>
      <c r="F36" s="66">
        <v>9816</v>
      </c>
      <c r="G36" s="71">
        <v>490.8</v>
      </c>
      <c r="H36" s="81">
        <v>43466</v>
      </c>
      <c r="I36" s="108" t="s">
        <v>113</v>
      </c>
      <c r="J36" s="108"/>
    </row>
    <row r="37" spans="1:10" x14ac:dyDescent="0.25">
      <c r="A37" s="65" t="s">
        <v>108</v>
      </c>
      <c r="B37" s="66" t="s">
        <v>109</v>
      </c>
      <c r="C37" s="66">
        <v>4181</v>
      </c>
      <c r="D37" s="66" t="s">
        <v>110</v>
      </c>
      <c r="E37" s="67">
        <v>6.4000000000000001E-2</v>
      </c>
      <c r="F37" s="66">
        <v>8359</v>
      </c>
      <c r="G37" s="71">
        <v>534.976</v>
      </c>
      <c r="H37" s="81">
        <v>45099</v>
      </c>
      <c r="I37" s="108" t="s">
        <v>14</v>
      </c>
      <c r="J37" s="108"/>
    </row>
    <row r="38" spans="1:10" x14ac:dyDescent="0.25">
      <c r="A38" s="65" t="s">
        <v>190</v>
      </c>
      <c r="B38" s="66" t="s">
        <v>191</v>
      </c>
      <c r="C38" s="66">
        <v>4299</v>
      </c>
      <c r="D38" s="66" t="s">
        <v>112</v>
      </c>
      <c r="E38" s="67">
        <v>0.77400000000000002</v>
      </c>
      <c r="F38" s="66">
        <v>289</v>
      </c>
      <c r="G38" s="71">
        <v>223.68600000000001</v>
      </c>
      <c r="H38" s="81">
        <v>45190</v>
      </c>
      <c r="I38" s="108"/>
      <c r="J38" s="108"/>
    </row>
    <row r="39" spans="1:10" x14ac:dyDescent="0.25">
      <c r="A39" s="65" t="s">
        <v>185</v>
      </c>
      <c r="B39" s="66" t="s">
        <v>186</v>
      </c>
      <c r="C39" s="66">
        <v>4252</v>
      </c>
      <c r="D39" s="66" t="s">
        <v>187</v>
      </c>
      <c r="E39" s="67">
        <v>0.28999999999999998</v>
      </c>
      <c r="F39" s="66">
        <v>510</v>
      </c>
      <c r="G39" s="71">
        <v>147.89999999999998</v>
      </c>
      <c r="H39" s="81">
        <v>45161</v>
      </c>
      <c r="I39" s="108" t="s">
        <v>66</v>
      </c>
      <c r="J39" s="108"/>
    </row>
    <row r="40" spans="1:10" x14ac:dyDescent="0.25">
      <c r="A40" s="65" t="s">
        <v>73</v>
      </c>
      <c r="B40" s="66" t="s">
        <v>74</v>
      </c>
      <c r="C40" s="66">
        <v>4309</v>
      </c>
      <c r="D40" s="66" t="s">
        <v>120</v>
      </c>
      <c r="E40" s="67">
        <v>5.5</v>
      </c>
      <c r="F40" s="66">
        <v>123</v>
      </c>
      <c r="G40" s="71">
        <v>676.5</v>
      </c>
      <c r="H40" s="81">
        <v>45173</v>
      </c>
      <c r="I40" s="108" t="s">
        <v>2</v>
      </c>
      <c r="J40" s="108"/>
    </row>
    <row r="41" spans="1:10" x14ac:dyDescent="0.25">
      <c r="A41" s="65" t="s">
        <v>155</v>
      </c>
      <c r="B41" s="66" t="s">
        <v>156</v>
      </c>
      <c r="C41" s="66">
        <v>3819</v>
      </c>
      <c r="D41" s="66" t="s">
        <v>157</v>
      </c>
      <c r="E41" s="67">
        <v>5.1999999999999998E-2</v>
      </c>
      <c r="F41" s="66">
        <v>24408</v>
      </c>
      <c r="G41" s="71">
        <v>1269.2159999999999</v>
      </c>
      <c r="H41" s="81">
        <v>44859</v>
      </c>
      <c r="I41" s="108" t="s">
        <v>2</v>
      </c>
      <c r="J41" s="108"/>
    </row>
    <row r="42" spans="1:10" x14ac:dyDescent="0.25">
      <c r="A42" s="65" t="s">
        <v>125</v>
      </c>
      <c r="B42" s="66" t="s">
        <v>126</v>
      </c>
      <c r="C42" s="66">
        <v>4279</v>
      </c>
      <c r="D42" s="66" t="s">
        <v>127</v>
      </c>
      <c r="E42" s="67">
        <v>4.0000000000000001E-3</v>
      </c>
      <c r="F42" s="66">
        <v>3125000</v>
      </c>
      <c r="G42" s="71">
        <v>12500</v>
      </c>
      <c r="H42" s="81">
        <v>45168</v>
      </c>
      <c r="I42" s="108" t="s">
        <v>14</v>
      </c>
      <c r="J42" s="108"/>
    </row>
    <row r="43" spans="1:10" x14ac:dyDescent="0.25">
      <c r="A43" s="65" t="s">
        <v>142</v>
      </c>
      <c r="B43" s="66" t="s">
        <v>143</v>
      </c>
      <c r="C43" s="66">
        <v>3410</v>
      </c>
      <c r="D43" s="66" t="s">
        <v>144</v>
      </c>
      <c r="E43" s="67">
        <v>0.03</v>
      </c>
      <c r="F43" s="66">
        <v>19183</v>
      </c>
      <c r="G43" s="71">
        <v>575.49</v>
      </c>
      <c r="H43" s="81">
        <v>44610</v>
      </c>
      <c r="I43" s="108" t="s">
        <v>145</v>
      </c>
      <c r="J43" s="108"/>
    </row>
    <row r="44" spans="1:10" x14ac:dyDescent="0.25">
      <c r="A44" s="65" t="s">
        <v>142</v>
      </c>
      <c r="B44" s="66" t="s">
        <v>143</v>
      </c>
      <c r="C44" s="66">
        <v>4042</v>
      </c>
      <c r="D44" s="66" t="s">
        <v>177</v>
      </c>
      <c r="E44" s="67">
        <v>0.108</v>
      </c>
      <c r="F44" s="66">
        <v>11367</v>
      </c>
      <c r="G44" s="71">
        <v>1227.636</v>
      </c>
      <c r="H44" s="81">
        <v>45007</v>
      </c>
      <c r="I44" s="108" t="s">
        <v>14</v>
      </c>
      <c r="J44" s="108"/>
    </row>
    <row r="45" spans="1:10" x14ac:dyDescent="0.25">
      <c r="A45" s="72" t="s">
        <v>203</v>
      </c>
      <c r="B45" s="73" t="s">
        <v>204</v>
      </c>
      <c r="C45" s="73">
        <v>4078</v>
      </c>
      <c r="D45" s="73" t="s">
        <v>205</v>
      </c>
      <c r="E45" s="83">
        <v>6.0000000000000001E-3</v>
      </c>
      <c r="F45" s="73">
        <v>69930</v>
      </c>
      <c r="G45" s="74">
        <v>419.58</v>
      </c>
      <c r="H45" s="82">
        <v>45013</v>
      </c>
      <c r="I45" s="82" t="s">
        <v>2</v>
      </c>
      <c r="J45" s="82"/>
    </row>
  </sheetData>
  <mergeCells count="44"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A1:J1"/>
    <mergeCell ref="I2:J2"/>
    <mergeCell ref="I3:J3"/>
    <mergeCell ref="I4:J4"/>
    <mergeCell ref="I10:J10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Estoque cliente </vt:lpstr>
      <vt:lpstr>Espécies escopo</vt:lpstr>
      <vt:lpstr>Planilha1</vt:lpstr>
      <vt:lpstr>Planilha3</vt:lpstr>
      <vt:lpstr>Planilha2</vt:lpstr>
      <vt:lpstr>'Estoque cliente '!Area_de_impressao</vt:lpstr>
      <vt:lpstr>Planilha2!Titulos_de_impressao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</dc:creator>
  <cp:lastModifiedBy>Gabriel Perussi</cp:lastModifiedBy>
  <cp:lastPrinted>2023-11-17T17:28:24Z</cp:lastPrinted>
  <dcterms:created xsi:type="dcterms:W3CDTF">2016-12-02T10:48:49Z</dcterms:created>
  <dcterms:modified xsi:type="dcterms:W3CDTF">2024-02-22T17:50:35Z</dcterms:modified>
</cp:coreProperties>
</file>